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Jasminka\Desktop\FINANCIJSKI IZVJEŠTAJI 2025\IZVJEŠTAJI1-12-25\"/>
    </mc:Choice>
  </mc:AlternateContent>
  <xr:revisionPtr revIDLastSave="0" documentId="13_ncr:1_{823D4515-712C-4D55-9AC3-1003E9AB2933}"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E333" i="9" s="1"/>
  <c r="B333" i="9" s="1"/>
  <c r="F333" i="9"/>
  <c r="H332" i="9"/>
  <c r="G332" i="9"/>
  <c r="F332" i="9"/>
  <c r="E332" i="9"/>
  <c r="B332" i="9" s="1"/>
  <c r="H331" i="9"/>
  <c r="E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F323" i="9"/>
  <c r="E323" i="9"/>
  <c r="H322" i="9"/>
  <c r="G322" i="9"/>
  <c r="F322" i="9"/>
  <c r="H321" i="9"/>
  <c r="G321" i="9"/>
  <c r="E321" i="9" s="1"/>
  <c r="B321" i="9" s="1"/>
  <c r="F321" i="9"/>
  <c r="H320" i="9"/>
  <c r="G320" i="9"/>
  <c r="F320" i="9"/>
  <c r="H319" i="9"/>
  <c r="G319" i="9"/>
  <c r="F319" i="9"/>
  <c r="H318" i="9"/>
  <c r="G318" i="9"/>
  <c r="E318" i="9" s="1"/>
  <c r="B318" i="9" s="1"/>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B290" i="9" s="1"/>
  <c r="E290" i="9"/>
  <c r="M289" i="9"/>
  <c r="L289" i="9"/>
  <c r="F289" i="9" s="1"/>
  <c r="B289" i="9" s="1"/>
  <c r="E289" i="9"/>
  <c r="M288" i="9"/>
  <c r="L288" i="9"/>
  <c r="E288" i="9"/>
  <c r="M287" i="9"/>
  <c r="L287" i="9"/>
  <c r="F287" i="9"/>
  <c r="E287" i="9"/>
  <c r="B287" i="9" s="1"/>
  <c r="M286" i="9"/>
  <c r="L286" i="9"/>
  <c r="F286" i="9"/>
  <c r="B286" i="9" s="1"/>
  <c r="E286" i="9"/>
  <c r="M285" i="9"/>
  <c r="L285" i="9"/>
  <c r="F285" i="9" s="1"/>
  <c r="B285" i="9" s="1"/>
  <c r="E285" i="9"/>
  <c r="M284" i="9"/>
  <c r="F284" i="9" s="1"/>
  <c r="L284" i="9"/>
  <c r="E284" i="9"/>
  <c r="B284" i="9"/>
  <c r="M283" i="9"/>
  <c r="L283" i="9"/>
  <c r="F283" i="9" s="1"/>
  <c r="E283" i="9"/>
  <c r="M282" i="9"/>
  <c r="L282" i="9"/>
  <c r="F282" i="9"/>
  <c r="B282" i="9" s="1"/>
  <c r="E282" i="9"/>
  <c r="M281" i="9"/>
  <c r="L281" i="9"/>
  <c r="F281" i="9" s="1"/>
  <c r="B281" i="9" s="1"/>
  <c r="E281" i="9"/>
  <c r="M280" i="9"/>
  <c r="F280" i="9" s="1"/>
  <c r="L280" i="9"/>
  <c r="E280" i="9"/>
  <c r="B280" i="9"/>
  <c r="M279" i="9"/>
  <c r="L279" i="9"/>
  <c r="F279" i="9" s="1"/>
  <c r="E279" i="9"/>
  <c r="M278" i="9"/>
  <c r="L278" i="9"/>
  <c r="F278" i="9"/>
  <c r="B278" i="9" s="1"/>
  <c r="E278" i="9"/>
  <c r="M277" i="9"/>
  <c r="L277" i="9"/>
  <c r="F277" i="9" s="1"/>
  <c r="B277" i="9" s="1"/>
  <c r="E277" i="9"/>
  <c r="M276" i="9"/>
  <c r="F276" i="9" s="1"/>
  <c r="L276" i="9"/>
  <c r="E276" i="9"/>
  <c r="B276" i="9"/>
  <c r="M275" i="9"/>
  <c r="L275" i="9"/>
  <c r="F275" i="9" s="1"/>
  <c r="E275" i="9"/>
  <c r="M274" i="9"/>
  <c r="L274" i="9"/>
  <c r="F274" i="9"/>
  <c r="B274" i="9" s="1"/>
  <c r="E274" i="9"/>
  <c r="M273" i="9"/>
  <c r="L273" i="9"/>
  <c r="F273" i="9" s="1"/>
  <c r="B273" i="9" s="1"/>
  <c r="E273" i="9"/>
  <c r="M272" i="9"/>
  <c r="F272" i="9" s="1"/>
  <c r="L272" i="9"/>
  <c r="E272" i="9"/>
  <c r="B272" i="9"/>
  <c r="M271" i="9"/>
  <c r="L271" i="9"/>
  <c r="F271" i="9" s="1"/>
  <c r="E271" i="9"/>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B248" i="9" s="1"/>
  <c r="L248" i="9"/>
  <c r="E248" i="9"/>
  <c r="M247" i="9"/>
  <c r="L247" i="9"/>
  <c r="F247" i="9" s="1"/>
  <c r="E247" i="9"/>
  <c r="M246" i="9"/>
  <c r="L246" i="9"/>
  <c r="F246" i="9"/>
  <c r="B246" i="9" s="1"/>
  <c r="E246" i="9"/>
  <c r="M245" i="9"/>
  <c r="L245" i="9"/>
  <c r="F245" i="9" s="1"/>
  <c r="B245" i="9" s="1"/>
  <c r="E245" i="9"/>
  <c r="M244" i="9"/>
  <c r="F244" i="9" s="1"/>
  <c r="B244" i="9" s="1"/>
  <c r="L244" i="9"/>
  <c r="E244" i="9"/>
  <c r="M243" i="9"/>
  <c r="F243" i="9" s="1"/>
  <c r="L243" i="9"/>
  <c r="E243" i="9"/>
  <c r="M242" i="9"/>
  <c r="F242" i="9" s="1"/>
  <c r="B242" i="9" s="1"/>
  <c r="L242" i="9"/>
  <c r="E242" i="9"/>
  <c r="M241" i="9"/>
  <c r="L241" i="9"/>
  <c r="E241" i="9"/>
  <c r="M240" i="9"/>
  <c r="F240" i="9" s="1"/>
  <c r="B240" i="9" s="1"/>
  <c r="L240" i="9"/>
  <c r="E240" i="9"/>
  <c r="M239" i="9"/>
  <c r="L239" i="9"/>
  <c r="F239" i="9" s="1"/>
  <c r="E239" i="9"/>
  <c r="M238" i="9"/>
  <c r="L238" i="9"/>
  <c r="F238" i="9"/>
  <c r="B238" i="9" s="1"/>
  <c r="E238" i="9"/>
  <c r="M237" i="9"/>
  <c r="L237" i="9"/>
  <c r="E237" i="9"/>
  <c r="M236" i="9"/>
  <c r="L236" i="9"/>
  <c r="E236" i="9"/>
  <c r="M235" i="9"/>
  <c r="F235" i="9" s="1"/>
  <c r="L235" i="9"/>
  <c r="E235" i="9"/>
  <c r="M234" i="9"/>
  <c r="L234" i="9"/>
  <c r="F234" i="9"/>
  <c r="B234" i="9" s="1"/>
  <c r="E234" i="9"/>
  <c r="M233" i="9"/>
  <c r="L233" i="9"/>
  <c r="E233" i="9"/>
  <c r="M232" i="9"/>
  <c r="F232" i="9" s="1"/>
  <c r="B232" i="9" s="1"/>
  <c r="L232" i="9"/>
  <c r="E232" i="9"/>
  <c r="M231" i="9"/>
  <c r="L231" i="9"/>
  <c r="F231" i="9" s="1"/>
  <c r="E231" i="9"/>
  <c r="B231" i="9" s="1"/>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E170" i="9" s="1"/>
  <c r="B170" i="9" s="1"/>
  <c r="G170" i="9"/>
  <c r="F170" i="9"/>
  <c r="H169" i="9"/>
  <c r="G169" i="9"/>
  <c r="E169" i="9" s="1"/>
  <c r="B169" i="9" s="1"/>
  <c r="F169" i="9"/>
  <c r="H168" i="9"/>
  <c r="G168" i="9"/>
  <c r="F168" i="9"/>
  <c r="H167" i="9"/>
  <c r="G167" i="9"/>
  <c r="F167" i="9"/>
  <c r="E167" i="9"/>
  <c r="B167" i="9" s="1"/>
  <c r="H166" i="9"/>
  <c r="E166" i="9" s="1"/>
  <c r="G166" i="9"/>
  <c r="F166" i="9"/>
  <c r="H165" i="9"/>
  <c r="G165" i="9"/>
  <c r="E165" i="9" s="1"/>
  <c r="B165" i="9" s="1"/>
  <c r="F165" i="9"/>
  <c r="H164" i="9"/>
  <c r="G164" i="9"/>
  <c r="F164" i="9"/>
  <c r="H163" i="9"/>
  <c r="G163" i="9"/>
  <c r="F163" i="9"/>
  <c r="E163" i="9"/>
  <c r="B163" i="9" s="1"/>
  <c r="H162" i="9"/>
  <c r="E162" i="9" s="1"/>
  <c r="B162" i="9" s="1"/>
  <c r="G162" i="9"/>
  <c r="F162" i="9"/>
  <c r="H161" i="9"/>
  <c r="G161" i="9"/>
  <c r="E161" i="9" s="1"/>
  <c r="B161" i="9" s="1"/>
  <c r="F161" i="9"/>
  <c r="H160" i="9"/>
  <c r="G160" i="9"/>
  <c r="F160" i="9"/>
  <c r="H159" i="9"/>
  <c r="G159" i="9"/>
  <c r="F159" i="9"/>
  <c r="E159" i="9"/>
  <c r="B159" i="9" s="1"/>
  <c r="H158" i="9"/>
  <c r="E158" i="9" s="1"/>
  <c r="G158" i="9"/>
  <c r="F158" i="9"/>
  <c r="H157" i="9"/>
  <c r="G157" i="9"/>
  <c r="E157" i="9" s="1"/>
  <c r="B157" i="9" s="1"/>
  <c r="F157" i="9"/>
  <c r="F156" i="9"/>
  <c r="H155" i="9"/>
  <c r="G155" i="9"/>
  <c r="F155" i="9"/>
  <c r="E155" i="9"/>
  <c r="B155" i="9" s="1"/>
  <c r="H154" i="9"/>
  <c r="E154" i="9" s="1"/>
  <c r="G154" i="9"/>
  <c r="F154" i="9"/>
  <c r="H153" i="9"/>
  <c r="G153" i="9"/>
  <c r="F153" i="9"/>
  <c r="H152" i="9"/>
  <c r="G152" i="9"/>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G146" i="9"/>
  <c r="F146" i="9"/>
  <c r="H145" i="9"/>
  <c r="G145" i="9"/>
  <c r="E145" i="9" s="1"/>
  <c r="B145" i="9" s="1"/>
  <c r="F145" i="9"/>
  <c r="H144" i="9"/>
  <c r="G144" i="9"/>
  <c r="F144" i="9"/>
  <c r="H143" i="9"/>
  <c r="G143" i="9"/>
  <c r="F143" i="9"/>
  <c r="E143" i="9"/>
  <c r="B143" i="9" s="1"/>
  <c r="H142" i="9"/>
  <c r="E142" i="9" s="1"/>
  <c r="B142" i="9" s="1"/>
  <c r="G142" i="9"/>
  <c r="F142" i="9"/>
  <c r="H141" i="9"/>
  <c r="G141" i="9"/>
  <c r="E141" i="9" s="1"/>
  <c r="B141" i="9" s="1"/>
  <c r="F141" i="9"/>
  <c r="H140" i="9"/>
  <c r="G140" i="9"/>
  <c r="E140" i="9" s="1"/>
  <c r="B140" i="9" s="1"/>
  <c r="F140" i="9"/>
  <c r="H139" i="9"/>
  <c r="G139" i="9"/>
  <c r="F139" i="9"/>
  <c r="E139" i="9"/>
  <c r="B139" i="9" s="1"/>
  <c r="H138" i="9"/>
  <c r="E138" i="9" s="1"/>
  <c r="G138" i="9"/>
  <c r="F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G130" i="9"/>
  <c r="F130" i="9"/>
  <c r="B130" i="9" s="1"/>
  <c r="H129" i="9"/>
  <c r="G129" i="9"/>
  <c r="E129" i="9" s="1"/>
  <c r="B129" i="9" s="1"/>
  <c r="F129" i="9"/>
  <c r="H128" i="9"/>
  <c r="G128" i="9"/>
  <c r="E128" i="9" s="1"/>
  <c r="B128" i="9" s="1"/>
  <c r="F128" i="9"/>
  <c r="H127" i="9"/>
  <c r="G127" i="9"/>
  <c r="E127" i="9" s="1"/>
  <c r="B127" i="9" s="1"/>
  <c r="F127" i="9"/>
  <c r="H126" i="9"/>
  <c r="E126" i="9" s="1"/>
  <c r="G126" i="9"/>
  <c r="F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E121" i="9" s="1"/>
  <c r="B121" i="9" s="1"/>
  <c r="F121" i="9"/>
  <c r="H120" i="9"/>
  <c r="G120" i="9"/>
  <c r="F120" i="9"/>
  <c r="H119" i="9"/>
  <c r="G119" i="9"/>
  <c r="E119" i="9" s="1"/>
  <c r="B119" i="9" s="1"/>
  <c r="F119" i="9"/>
  <c r="H118" i="9"/>
  <c r="G118" i="9"/>
  <c r="F118" i="9"/>
  <c r="E118" i="9"/>
  <c r="B118" i="9" s="1"/>
  <c r="H117" i="9"/>
  <c r="G117" i="9"/>
  <c r="F117" i="9"/>
  <c r="E117" i="9"/>
  <c r="H116" i="9"/>
  <c r="G116" i="9"/>
  <c r="F116" i="9"/>
  <c r="H115" i="9"/>
  <c r="G115" i="9"/>
  <c r="F115" i="9"/>
  <c r="E115" i="9"/>
  <c r="B115" i="9" s="1"/>
  <c r="H114" i="9"/>
  <c r="E114" i="9" s="1"/>
  <c r="B114" i="9" s="1"/>
  <c r="G114" i="9"/>
  <c r="F114" i="9"/>
  <c r="H113" i="9"/>
  <c r="G113" i="9"/>
  <c r="E113" i="9" s="1"/>
  <c r="B113" i="9" s="1"/>
  <c r="F113" i="9"/>
  <c r="H112" i="9"/>
  <c r="G112" i="9"/>
  <c r="F112" i="9"/>
  <c r="H111" i="9"/>
  <c r="G111" i="9"/>
  <c r="E111" i="9" s="1"/>
  <c r="B111" i="9" s="1"/>
  <c r="F111" i="9"/>
  <c r="H110" i="9"/>
  <c r="G110" i="9"/>
  <c r="F110" i="9"/>
  <c r="E110" i="9"/>
  <c r="B110" i="9" s="1"/>
  <c r="H109" i="9"/>
  <c r="G109" i="9"/>
  <c r="F109" i="9"/>
  <c r="E109" i="9"/>
  <c r="H108" i="9"/>
  <c r="G108" i="9"/>
  <c r="E108" i="9" s="1"/>
  <c r="F108" i="9"/>
  <c r="B108" i="9" s="1"/>
  <c r="H107" i="9"/>
  <c r="G107" i="9"/>
  <c r="F107" i="9"/>
  <c r="E107" i="9"/>
  <c r="B107" i="9" s="1"/>
  <c r="H106" i="9"/>
  <c r="E106" i="9" s="1"/>
  <c r="B106" i="9" s="1"/>
  <c r="G106" i="9"/>
  <c r="F106" i="9"/>
  <c r="H105" i="9"/>
  <c r="G105" i="9"/>
  <c r="E105" i="9" s="1"/>
  <c r="B105" i="9" s="1"/>
  <c r="F105" i="9"/>
  <c r="H104" i="9"/>
  <c r="G104" i="9"/>
  <c r="F104" i="9"/>
  <c r="H103" i="9"/>
  <c r="G103" i="9"/>
  <c r="E103" i="9" s="1"/>
  <c r="B103" i="9" s="1"/>
  <c r="F103" i="9"/>
  <c r="H102" i="9"/>
  <c r="G102" i="9"/>
  <c r="F102" i="9"/>
  <c r="E102" i="9"/>
  <c r="B102" i="9" s="1"/>
  <c r="H101" i="9"/>
  <c r="G101" i="9"/>
  <c r="F101" i="9"/>
  <c r="E101" i="9"/>
  <c r="H100" i="9"/>
  <c r="G100" i="9"/>
  <c r="E100" i="9" s="1"/>
  <c r="F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F85" i="9"/>
  <c r="H84" i="9"/>
  <c r="G84" i="9"/>
  <c r="F84" i="9"/>
  <c r="E84" i="9"/>
  <c r="B84" i="9" s="1"/>
  <c r="H83" i="9"/>
  <c r="E83" i="9" s="1"/>
  <c r="G83" i="9"/>
  <c r="F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H70" i="9"/>
  <c r="G70" i="9"/>
  <c r="F70" i="9"/>
  <c r="H69" i="9"/>
  <c r="G69" i="9"/>
  <c r="E69" i="9" s="1"/>
  <c r="F69" i="9"/>
  <c r="B69" i="9"/>
  <c r="H68" i="9"/>
  <c r="E68" i="9" s="1"/>
  <c r="B68" i="9" s="1"/>
  <c r="G68" i="9"/>
  <c r="F68" i="9"/>
  <c r="H67" i="9"/>
  <c r="G67" i="9"/>
  <c r="F67" i="9"/>
  <c r="E67" i="9"/>
  <c r="H66" i="9"/>
  <c r="G66" i="9"/>
  <c r="E66" i="9" s="1"/>
  <c r="B66" i="9" s="1"/>
  <c r="F66" i="9"/>
  <c r="H65" i="9"/>
  <c r="G65" i="9"/>
  <c r="F65" i="9"/>
  <c r="H64" i="9"/>
  <c r="G64" i="9"/>
  <c r="F64" i="9"/>
  <c r="E64" i="9"/>
  <c r="B64" i="9" s="1"/>
  <c r="H63" i="9"/>
  <c r="E63" i="9" s="1"/>
  <c r="B63" i="9" s="1"/>
  <c r="G63" i="9"/>
  <c r="F63" i="9"/>
  <c r="H62" i="9"/>
  <c r="G62" i="9"/>
  <c r="E62" i="9" s="1"/>
  <c r="B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E55" i="9" s="1"/>
  <c r="G55" i="9"/>
  <c r="F55" i="9"/>
  <c r="H54" i="9"/>
  <c r="G54" i="9"/>
  <c r="F54" i="9"/>
  <c r="H53" i="9"/>
  <c r="G53" i="9"/>
  <c r="F53" i="9"/>
  <c r="H52" i="9"/>
  <c r="E52" i="9" s="1"/>
  <c r="B52" i="9" s="1"/>
  <c r="G52" i="9"/>
  <c r="F52" i="9"/>
  <c r="H51" i="9"/>
  <c r="E51" i="9" s="1"/>
  <c r="G51" i="9"/>
  <c r="F51" i="9"/>
  <c r="H50" i="9"/>
  <c r="G50" i="9"/>
  <c r="F50" i="9"/>
  <c r="H49" i="9"/>
  <c r="G49" i="9"/>
  <c r="F49" i="9"/>
  <c r="H48" i="9"/>
  <c r="E48" i="9" s="1"/>
  <c r="B48" i="9" s="1"/>
  <c r="G48" i="9"/>
  <c r="F48" i="9"/>
  <c r="H47" i="9"/>
  <c r="G47" i="9"/>
  <c r="F47" i="9"/>
  <c r="E47" i="9"/>
  <c r="B47" i="9" s="1"/>
  <c r="H46" i="9"/>
  <c r="G46" i="9"/>
  <c r="E46" i="9" s="1"/>
  <c r="F46" i="9"/>
  <c r="H45" i="9"/>
  <c r="G45" i="9"/>
  <c r="F45" i="9"/>
  <c r="H44" i="9"/>
  <c r="E44" i="9" s="1"/>
  <c r="B44" i="9" s="1"/>
  <c r="G44" i="9"/>
  <c r="F44" i="9"/>
  <c r="H43" i="9"/>
  <c r="G43" i="9"/>
  <c r="F43" i="9"/>
  <c r="E43" i="9"/>
  <c r="B43" i="9" s="1"/>
  <c r="H42" i="9"/>
  <c r="G42" i="9"/>
  <c r="F42" i="9"/>
  <c r="H41" i="9"/>
  <c r="G41" i="9"/>
  <c r="F41" i="9"/>
  <c r="H40" i="9"/>
  <c r="E40" i="9" s="1"/>
  <c r="G40" i="9"/>
  <c r="F40" i="9"/>
  <c r="B40" i="9"/>
  <c r="H39" i="9"/>
  <c r="E39" i="9" s="1"/>
  <c r="B39" i="9" s="1"/>
  <c r="G39" i="9"/>
  <c r="F39" i="9"/>
  <c r="H38" i="9"/>
  <c r="G38" i="9"/>
  <c r="E38" i="9" s="1"/>
  <c r="F38" i="9"/>
  <c r="H37" i="9"/>
  <c r="G37" i="9"/>
  <c r="F37" i="9"/>
  <c r="H36" i="9"/>
  <c r="G36" i="9"/>
  <c r="F36" i="9"/>
  <c r="H35" i="9"/>
  <c r="G35" i="9"/>
  <c r="F35" i="9"/>
  <c r="E35" i="9"/>
  <c r="B35" i="9" s="1"/>
  <c r="H34" i="9"/>
  <c r="G34" i="9"/>
  <c r="E34" i="9" s="1"/>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I3" i="9"/>
  <c r="H3" i="9"/>
  <c r="G3" i="9"/>
  <c r="D104" i="8"/>
  <c r="D97" i="8"/>
  <c r="C1674" i="1" s="1"/>
  <c r="H1674" i="1" s="1"/>
  <c r="D92" i="8"/>
  <c r="D87" i="8"/>
  <c r="C1664" i="1" s="1"/>
  <c r="H1664" i="1" s="1"/>
  <c r="D82" i="8"/>
  <c r="C1659" i="1" s="1"/>
  <c r="D77" i="8"/>
  <c r="C1654" i="1" s="1"/>
  <c r="H1654" i="1" s="1"/>
  <c r="D72" i="8"/>
  <c r="D67" i="8"/>
  <c r="D62" i="8"/>
  <c r="D57" i="8"/>
  <c r="C1634" i="1" s="1"/>
  <c r="H1634" i="1" s="1"/>
  <c r="D52" i="8"/>
  <c r="D46" i="8"/>
  <c r="D37" i="8"/>
  <c r="D27" i="8"/>
  <c r="D25" i="8" s="1"/>
  <c r="C1602" i="1" s="1"/>
  <c r="D18" i="8"/>
  <c r="C1595" i="1" s="1"/>
  <c r="D8" i="8"/>
  <c r="C1585" i="1" s="1"/>
  <c r="E44" i="7"/>
  <c r="I36" i="3" s="1"/>
  <c r="D44" i="7"/>
  <c r="E39" i="7"/>
  <c r="E38" i="7" s="1"/>
  <c r="D39" i="7"/>
  <c r="D38" i="7"/>
  <c r="E30" i="7"/>
  <c r="D30" i="7"/>
  <c r="E23" i="7"/>
  <c r="E22" i="7" s="1"/>
  <c r="I34" i="3" s="1"/>
  <c r="D23" i="7"/>
  <c r="D22" i="7" s="1"/>
  <c r="H34" i="3" s="1"/>
  <c r="E14" i="7"/>
  <c r="D14" i="7"/>
  <c r="E7" i="7"/>
  <c r="D7" i="7"/>
  <c r="E6" i="7"/>
  <c r="D6" i="7"/>
  <c r="D5" i="7" s="1"/>
  <c r="F140" i="6"/>
  <c r="F139" i="6"/>
  <c r="F138" i="6"/>
  <c r="F137" i="6"/>
  <c r="F136" i="6"/>
  <c r="F135" i="6"/>
  <c r="F134" i="6"/>
  <c r="F133" i="6"/>
  <c r="F132" i="6"/>
  <c r="F131" i="6"/>
  <c r="E130" i="6"/>
  <c r="E129" i="6" s="1"/>
  <c r="D1525" i="1" s="1"/>
  <c r="D130" i="6"/>
  <c r="D129" i="6" s="1"/>
  <c r="F128" i="6"/>
  <c r="F127" i="6"/>
  <c r="F126" i="6"/>
  <c r="F125" i="6"/>
  <c r="F124" i="6"/>
  <c r="F123" i="6"/>
  <c r="F122" i="6"/>
  <c r="E122" i="6"/>
  <c r="D122" i="6"/>
  <c r="F121" i="6"/>
  <c r="F120" i="6"/>
  <c r="F119" i="6"/>
  <c r="E118" i="6"/>
  <c r="E114" i="6" s="1"/>
  <c r="D118" i="6"/>
  <c r="F117" i="6"/>
  <c r="F116" i="6"/>
  <c r="F115" i="6"/>
  <c r="E115" i="6"/>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8" i="6"/>
  <c r="F87" i="6"/>
  <c r="F86" i="6"/>
  <c r="F85" i="6"/>
  <c r="F84" i="6"/>
  <c r="F83" i="6"/>
  <c r="E82" i="6"/>
  <c r="D1478" i="1"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E36" i="6"/>
  <c r="F36" i="6" s="1"/>
  <c r="D36" i="6"/>
  <c r="D35" i="6" s="1"/>
  <c r="H28" i="3" s="1"/>
  <c r="F34" i="6"/>
  <c r="F33" i="6"/>
  <c r="F32" i="6"/>
  <c r="F31" i="6"/>
  <c r="F30" i="6"/>
  <c r="F29" i="6"/>
  <c r="E28" i="6"/>
  <c r="F28" i="6" s="1"/>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4" i="5"/>
  <c r="F253" i="5"/>
  <c r="E252" i="5"/>
  <c r="D252" i="5"/>
  <c r="F250" i="5"/>
  <c r="F249" i="5"/>
  <c r="E248" i="5"/>
  <c r="D1252" i="1" s="1"/>
  <c r="H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H1182" i="1" s="1"/>
  <c r="D181" i="5"/>
  <c r="F180" i="5"/>
  <c r="F179" i="5"/>
  <c r="D178" i="5"/>
  <c r="G336" i="9" s="1"/>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124" i="1"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1040" i="1" s="1"/>
  <c r="G1040" i="1" s="1"/>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F13" i="5" s="1"/>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D629" i="4" s="1"/>
  <c r="F629"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78" i="1" s="1"/>
  <c r="D585" i="4"/>
  <c r="F583" i="4"/>
  <c r="F582" i="4"/>
  <c r="E581" i="4"/>
  <c r="D581" i="4"/>
  <c r="F581" i="4" s="1"/>
  <c r="F580" i="4"/>
  <c r="F579" i="4"/>
  <c r="E578" i="4"/>
  <c r="D578" i="4"/>
  <c r="F578" i="4" s="1"/>
  <c r="F577" i="4"/>
  <c r="F576" i="4"/>
  <c r="F575" i="4"/>
  <c r="E575" i="4"/>
  <c r="D575" i="4"/>
  <c r="F574" i="4"/>
  <c r="F573" i="4"/>
  <c r="F572" i="4"/>
  <c r="E572" i="4"/>
  <c r="D572" i="4"/>
  <c r="D571" i="4" s="1"/>
  <c r="F571"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D516" i="1" s="1"/>
  <c r="F521" i="4"/>
  <c r="F520" i="4"/>
  <c r="F519" i="4"/>
  <c r="F518" i="4"/>
  <c r="F517" i="4"/>
  <c r="F516" i="4"/>
  <c r="F515" i="4"/>
  <c r="F514" i="4"/>
  <c r="E514" i="4"/>
  <c r="D514" i="4"/>
  <c r="F513" i="4"/>
  <c r="F512" i="4"/>
  <c r="F511" i="4"/>
  <c r="F510" i="4"/>
  <c r="F509" i="4"/>
  <c r="E509" i="4"/>
  <c r="D509" i="4"/>
  <c r="F508" i="4"/>
  <c r="F507" i="4"/>
  <c r="F506" i="4"/>
  <c r="F505" i="4"/>
  <c r="F504" i="4"/>
  <c r="F503" i="4"/>
  <c r="E502" i="4"/>
  <c r="F502" i="4" s="1"/>
  <c r="D502" i="4"/>
  <c r="F501" i="4"/>
  <c r="F500" i="4"/>
  <c r="F499" i="4"/>
  <c r="F498" i="4"/>
  <c r="F497" i="4"/>
  <c r="E497" i="4"/>
  <c r="D497" i="4"/>
  <c r="F496" i="4"/>
  <c r="F495" i="4"/>
  <c r="F494" i="4"/>
  <c r="F493" i="4"/>
  <c r="E492" i="4"/>
  <c r="D492" i="4"/>
  <c r="F492" i="4" s="1"/>
  <c r="D491" i="4"/>
  <c r="F490" i="4"/>
  <c r="F489" i="4"/>
  <c r="E488" i="4"/>
  <c r="D488" i="4"/>
  <c r="F488" i="4" s="1"/>
  <c r="F487" i="4"/>
  <c r="F486" i="4"/>
  <c r="F485" i="4"/>
  <c r="E485" i="4"/>
  <c r="D485" i="4"/>
  <c r="F484" i="4"/>
  <c r="F483" i="4"/>
  <c r="F482" i="4"/>
  <c r="F481" i="4"/>
  <c r="E480" i="4"/>
  <c r="E479" i="4" s="1"/>
  <c r="D480" i="4"/>
  <c r="F480" i="4" s="1"/>
  <c r="D479"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D428" i="4"/>
  <c r="E427" i="4"/>
  <c r="D427" i="4"/>
  <c r="D648" i="4" s="1"/>
  <c r="F648" i="4" s="1"/>
  <c r="E426" i="4"/>
  <c r="D426" i="4"/>
  <c r="F421" i="4"/>
  <c r="F420" i="4"/>
  <c r="F419" i="4"/>
  <c r="F416" i="4"/>
  <c r="F415" i="4"/>
  <c r="F414" i="4"/>
  <c r="F413" i="4"/>
  <c r="E412" i="4"/>
  <c r="D407" i="1" s="1"/>
  <c r="H407" i="1" s="1"/>
  <c r="D412" i="4"/>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H374" i="1" s="1"/>
  <c r="D379" i="4"/>
  <c r="F379" i="4" s="1"/>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E298" i="4"/>
  <c r="D298" i="4"/>
  <c r="F298" i="4" s="1"/>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F274" i="4"/>
  <c r="E274" i="4"/>
  <c r="D274" i="4"/>
  <c r="D273" i="4" s="1"/>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3" i="1" s="1"/>
  <c r="H233" i="1" s="1"/>
  <c r="D237" i="4"/>
  <c r="F236" i="4"/>
  <c r="F235" i="4"/>
  <c r="E234" i="4"/>
  <c r="D234" i="4"/>
  <c r="F234" i="4" s="1"/>
  <c r="F233" i="4"/>
  <c r="F232" i="4"/>
  <c r="F231" i="4"/>
  <c r="E231" i="4"/>
  <c r="D231" i="4"/>
  <c r="D230" i="4"/>
  <c r="F229" i="4"/>
  <c r="F228" i="4"/>
  <c r="F227" i="4"/>
  <c r="F226" i="4"/>
  <c r="E225" i="4"/>
  <c r="D225" i="4"/>
  <c r="F224" i="4"/>
  <c r="F223" i="4"/>
  <c r="E222" i="4"/>
  <c r="E221" i="4" s="1"/>
  <c r="D222" i="4"/>
  <c r="F222" i="4" s="1"/>
  <c r="D221" i="4"/>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F165" i="4"/>
  <c r="E165" i="4"/>
  <c r="D165" i="4"/>
  <c r="D164" i="4"/>
  <c r="F163" i="4"/>
  <c r="F162" i="4"/>
  <c r="F161" i="4"/>
  <c r="E160" i="4"/>
  <c r="F160" i="4" s="1"/>
  <c r="D160" i="4"/>
  <c r="F159" i="4"/>
  <c r="F158" i="4"/>
  <c r="F157" i="4"/>
  <c r="F156" i="4"/>
  <c r="F155" i="4"/>
  <c r="F154" i="4"/>
  <c r="E154" i="4"/>
  <c r="D154" i="4"/>
  <c r="D153" i="4" s="1"/>
  <c r="F151" i="4"/>
  <c r="F150" i="4"/>
  <c r="F149" i="4"/>
  <c r="F148" i="4"/>
  <c r="F147" i="4"/>
  <c r="F146" i="4"/>
  <c r="F145" i="4"/>
  <c r="F144" i="4"/>
  <c r="F143" i="4"/>
  <c r="F142" i="4"/>
  <c r="E141" i="4"/>
  <c r="F141" i="4" s="1"/>
  <c r="D141" i="4"/>
  <c r="E140" i="4"/>
  <c r="D140" i="4"/>
  <c r="F139" i="4"/>
  <c r="F138" i="4"/>
  <c r="F137" i="4"/>
  <c r="F136" i="4"/>
  <c r="E135" i="4"/>
  <c r="E134" i="4" s="1"/>
  <c r="D135" i="4"/>
  <c r="F133" i="4"/>
  <c r="F132" i="4"/>
  <c r="F131" i="4"/>
  <c r="F130" i="4"/>
  <c r="F129" i="4"/>
  <c r="E129" i="4"/>
  <c r="D129" i="4"/>
  <c r="F128" i="4"/>
  <c r="F127" i="4"/>
  <c r="E126" i="4"/>
  <c r="E125" i="4" s="1"/>
  <c r="D121" i="1" s="1"/>
  <c r="H121" i="1" s="1"/>
  <c r="D126" i="4"/>
  <c r="D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E82" i="4"/>
  <c r="D78" i="1" s="1"/>
  <c r="D82" i="4"/>
  <c r="F81" i="4"/>
  <c r="F80" i="4"/>
  <c r="F79" i="4"/>
  <c r="F78" i="4"/>
  <c r="E77" i="4"/>
  <c r="D77" i="4"/>
  <c r="F77" i="4" s="1"/>
  <c r="F76" i="4"/>
  <c r="F75" i="4"/>
  <c r="E74" i="4"/>
  <c r="D74" i="4"/>
  <c r="F74" i="4" s="1"/>
  <c r="F73" i="4"/>
  <c r="F72" i="4"/>
  <c r="F71" i="4"/>
  <c r="E71" i="4"/>
  <c r="E49" i="4" s="1"/>
  <c r="D45" i="1" s="1"/>
  <c r="H45" i="1" s="1"/>
  <c r="D71" i="4"/>
  <c r="F70" i="4"/>
  <c r="F69" i="4"/>
  <c r="F68" i="4"/>
  <c r="E68" i="4"/>
  <c r="D68" i="4"/>
  <c r="F67" i="4"/>
  <c r="F66" i="4"/>
  <c r="F65" i="4"/>
  <c r="E64" i="4"/>
  <c r="D64" i="4"/>
  <c r="F63" i="4"/>
  <c r="F62" i="4"/>
  <c r="E61" i="4"/>
  <c r="F61" i="4" s="1"/>
  <c r="D61" i="4"/>
  <c r="F60" i="4"/>
  <c r="F59" i="4"/>
  <c r="E58" i="4"/>
  <c r="F58" i="4" s="1"/>
  <c r="D58" i="4"/>
  <c r="F57" i="4"/>
  <c r="F56" i="4"/>
  <c r="F55" i="4"/>
  <c r="F54" i="4"/>
  <c r="F53" i="4"/>
  <c r="E53" i="4"/>
  <c r="D53" i="4"/>
  <c r="F52" i="4"/>
  <c r="F51" i="4"/>
  <c r="F50" i="4"/>
  <c r="E50" i="4"/>
  <c r="D50" i="4"/>
  <c r="D49" i="4" s="1"/>
  <c r="F48" i="4"/>
  <c r="F47" i="4"/>
  <c r="F46" i="4"/>
  <c r="F45" i="4"/>
  <c r="E44" i="4"/>
  <c r="E43" i="4" s="1"/>
  <c r="D44" i="4"/>
  <c r="F42" i="4"/>
  <c r="F41" i="4"/>
  <c r="F40" i="4"/>
  <c r="F39" i="4"/>
  <c r="E39" i="4"/>
  <c r="D39" i="4"/>
  <c r="F38" i="4"/>
  <c r="F37" i="4"/>
  <c r="F36" i="4"/>
  <c r="E36" i="4"/>
  <c r="D36" i="4"/>
  <c r="F35" i="4"/>
  <c r="F34" i="4"/>
  <c r="F33" i="4"/>
  <c r="F32" i="4"/>
  <c r="F31" i="4"/>
  <c r="F30" i="4"/>
  <c r="E29" i="4"/>
  <c r="D25" i="1" s="1"/>
  <c r="D29" i="4"/>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G1683" i="1" s="1"/>
  <c r="H1682" i="1"/>
  <c r="G1682" i="1"/>
  <c r="C1682" i="1"/>
  <c r="C1681" i="1"/>
  <c r="C1680" i="1"/>
  <c r="H1680" i="1" s="1"/>
  <c r="H1679" i="1"/>
  <c r="C1679" i="1"/>
  <c r="G1679" i="1" s="1"/>
  <c r="H1678" i="1"/>
  <c r="G1678" i="1"/>
  <c r="C1678" i="1"/>
  <c r="C1677" i="1"/>
  <c r="C1676" i="1"/>
  <c r="H1676" i="1" s="1"/>
  <c r="H1675" i="1"/>
  <c r="C1675" i="1"/>
  <c r="G1675" i="1" s="1"/>
  <c r="G1674" i="1"/>
  <c r="C1673" i="1"/>
  <c r="C1672" i="1"/>
  <c r="H1672" i="1" s="1"/>
  <c r="H1671" i="1"/>
  <c r="C1671" i="1"/>
  <c r="G1671" i="1" s="1"/>
  <c r="H1670" i="1"/>
  <c r="G1670" i="1"/>
  <c r="C1670" i="1"/>
  <c r="C1669" i="1"/>
  <c r="C1668" i="1"/>
  <c r="H1668" i="1" s="1"/>
  <c r="H1667" i="1"/>
  <c r="C1667" i="1"/>
  <c r="G1667" i="1" s="1"/>
  <c r="H1666" i="1"/>
  <c r="G1666" i="1"/>
  <c r="C1666" i="1"/>
  <c r="C1665" i="1"/>
  <c r="H1663" i="1"/>
  <c r="C1663" i="1"/>
  <c r="G1663" i="1" s="1"/>
  <c r="C1662" i="1"/>
  <c r="H1662" i="1" s="1"/>
  <c r="C1661" i="1"/>
  <c r="C1660" i="1"/>
  <c r="H1660" i="1" s="1"/>
  <c r="H1658" i="1"/>
  <c r="C1658" i="1"/>
  <c r="G1658" i="1" s="1"/>
  <c r="C1657" i="1"/>
  <c r="C1656" i="1"/>
  <c r="H1656" i="1" s="1"/>
  <c r="H1655" i="1"/>
  <c r="C1655" i="1"/>
  <c r="G1655" i="1" s="1"/>
  <c r="C1653" i="1"/>
  <c r="C1652" i="1"/>
  <c r="H1652" i="1" s="1"/>
  <c r="H1651" i="1"/>
  <c r="C1651" i="1"/>
  <c r="G1651" i="1" s="1"/>
  <c r="H1650" i="1"/>
  <c r="G1650" i="1"/>
  <c r="C1650" i="1"/>
  <c r="C1649" i="1"/>
  <c r="C1648" i="1"/>
  <c r="H1648" i="1" s="1"/>
  <c r="H1647" i="1"/>
  <c r="C1647" i="1"/>
  <c r="G1647" i="1" s="1"/>
  <c r="H1646" i="1"/>
  <c r="G1646" i="1"/>
  <c r="C1646" i="1"/>
  <c r="C1645" i="1"/>
  <c r="C1644" i="1"/>
  <c r="H1644" i="1" s="1"/>
  <c r="H1643" i="1"/>
  <c r="C1643" i="1"/>
  <c r="G1643" i="1" s="1"/>
  <c r="H1642" i="1"/>
  <c r="G1642" i="1"/>
  <c r="C1642" i="1"/>
  <c r="C1641" i="1"/>
  <c r="C1640" i="1"/>
  <c r="H1640" i="1" s="1"/>
  <c r="C1639" i="1"/>
  <c r="G1639" i="1" s="1"/>
  <c r="H1638" i="1"/>
  <c r="C1638" i="1"/>
  <c r="G1638" i="1" s="1"/>
  <c r="C1637" i="1"/>
  <c r="C1636" i="1"/>
  <c r="H1636" i="1" s="1"/>
  <c r="C1635" i="1"/>
  <c r="G1635" i="1" s="1"/>
  <c r="C1633" i="1"/>
  <c r="C1632" i="1"/>
  <c r="H1632" i="1" s="1"/>
  <c r="H1631" i="1"/>
  <c r="C1631" i="1"/>
  <c r="G1631" i="1" s="1"/>
  <c r="H1630" i="1"/>
  <c r="G1630" i="1"/>
  <c r="C1630" i="1"/>
  <c r="C1629" i="1"/>
  <c r="H1627" i="1"/>
  <c r="C1627" i="1"/>
  <c r="G1627" i="1" s="1"/>
  <c r="H1626" i="1"/>
  <c r="G1626" i="1"/>
  <c r="C1626" i="1"/>
  <c r="C1625" i="1"/>
  <c r="C1624" i="1"/>
  <c r="H1624" i="1" s="1"/>
  <c r="H1623" i="1"/>
  <c r="C1623" i="1"/>
  <c r="G1623" i="1" s="1"/>
  <c r="C1620" i="1"/>
  <c r="H1620" i="1" s="1"/>
  <c r="H1619" i="1"/>
  <c r="C1619" i="1"/>
  <c r="G1619" i="1" s="1"/>
  <c r="H1618" i="1"/>
  <c r="C1618" i="1"/>
  <c r="G1618" i="1" s="1"/>
  <c r="C1617" i="1"/>
  <c r="C1616" i="1"/>
  <c r="H1616" i="1" s="1"/>
  <c r="H1615" i="1"/>
  <c r="C1615" i="1"/>
  <c r="G1615" i="1" s="1"/>
  <c r="H1614" i="1"/>
  <c r="G1614" i="1"/>
  <c r="C1614" i="1"/>
  <c r="C1613" i="1"/>
  <c r="C1612" i="1"/>
  <c r="H1612" i="1" s="1"/>
  <c r="C1611" i="1"/>
  <c r="G1611" i="1" s="1"/>
  <c r="H1610" i="1"/>
  <c r="G1610" i="1"/>
  <c r="C1610" i="1"/>
  <c r="C1609" i="1"/>
  <c r="C1608" i="1"/>
  <c r="H1608" i="1" s="1"/>
  <c r="C1607" i="1"/>
  <c r="G1607" i="1" s="1"/>
  <c r="H1606" i="1"/>
  <c r="G1606" i="1"/>
  <c r="C1606" i="1"/>
  <c r="C1605" i="1"/>
  <c r="H1603" i="1"/>
  <c r="C1603" i="1"/>
  <c r="G1603" i="1" s="1"/>
  <c r="C1601" i="1"/>
  <c r="C1600" i="1"/>
  <c r="H1600" i="1" s="1"/>
  <c r="C1599" i="1"/>
  <c r="G1599" i="1" s="1"/>
  <c r="H1598" i="1"/>
  <c r="G1598" i="1"/>
  <c r="C1598" i="1"/>
  <c r="C1597" i="1"/>
  <c r="C1596" i="1"/>
  <c r="H1596" i="1" s="1"/>
  <c r="H1594" i="1"/>
  <c r="C1594" i="1"/>
  <c r="G1594" i="1" s="1"/>
  <c r="C1593" i="1"/>
  <c r="C1592" i="1"/>
  <c r="H1592" i="1" s="1"/>
  <c r="C1591" i="1"/>
  <c r="G1591" i="1" s="1"/>
  <c r="H1590" i="1"/>
  <c r="C1590" i="1"/>
  <c r="G1590" i="1" s="1"/>
  <c r="C1589" i="1"/>
  <c r="C1588" i="1"/>
  <c r="H1588" i="1" s="1"/>
  <c r="C1587" i="1"/>
  <c r="G1587" i="1" s="1"/>
  <c r="C1586" i="1"/>
  <c r="H1586" i="1" s="1"/>
  <c r="C1584" i="1"/>
  <c r="H1584" i="1" s="1"/>
  <c r="H1582" i="1"/>
  <c r="G1582" i="1"/>
  <c r="C1582" i="1"/>
  <c r="H1581" i="1"/>
  <c r="D1581" i="1"/>
  <c r="C1581" i="1"/>
  <c r="G1581" i="1" s="1"/>
  <c r="I1581" i="1" s="1"/>
  <c r="J1580" i="1"/>
  <c r="D1580" i="1"/>
  <c r="C1580" i="1"/>
  <c r="H1579" i="1"/>
  <c r="D1579" i="1"/>
  <c r="C1579" i="1"/>
  <c r="G1579" i="1" s="1"/>
  <c r="D1578" i="1"/>
  <c r="C1578" i="1"/>
  <c r="D1577" i="1"/>
  <c r="C1577" i="1"/>
  <c r="H1576" i="1"/>
  <c r="D1576" i="1"/>
  <c r="C1576" i="1"/>
  <c r="G1576" i="1" s="1"/>
  <c r="D1575" i="1"/>
  <c r="C1575" i="1"/>
  <c r="H1574" i="1"/>
  <c r="D1574" i="1"/>
  <c r="C1574" i="1"/>
  <c r="G1574" i="1" s="1"/>
  <c r="I1574" i="1" s="1"/>
  <c r="D1573" i="1"/>
  <c r="J1573" i="1" s="1"/>
  <c r="C1573" i="1"/>
  <c r="D1572" i="1"/>
  <c r="C1572" i="1"/>
  <c r="C1571" i="1"/>
  <c r="H1570" i="1"/>
  <c r="D1570" i="1"/>
  <c r="C1570" i="1"/>
  <c r="G1570" i="1" s="1"/>
  <c r="D1569" i="1"/>
  <c r="C1569" i="1"/>
  <c r="H1568" i="1"/>
  <c r="D1568" i="1"/>
  <c r="C1568" i="1"/>
  <c r="G1568" i="1" s="1"/>
  <c r="I1568" i="1" s="1"/>
  <c r="J1567" i="1"/>
  <c r="D1567" i="1"/>
  <c r="C1567" i="1"/>
  <c r="H1566" i="1"/>
  <c r="D1566" i="1"/>
  <c r="C1566" i="1"/>
  <c r="G1566" i="1" s="1"/>
  <c r="D1565" i="1"/>
  <c r="C1565" i="1"/>
  <c r="H1564" i="1"/>
  <c r="D1564" i="1"/>
  <c r="C1564" i="1"/>
  <c r="G1564" i="1" s="1"/>
  <c r="I1564" i="1" s="1"/>
  <c r="H1563" i="1"/>
  <c r="D1563" i="1"/>
  <c r="C1563" i="1"/>
  <c r="G1563" i="1" s="1"/>
  <c r="D1562" i="1"/>
  <c r="C1562" i="1"/>
  <c r="H1561" i="1"/>
  <c r="D1561" i="1"/>
  <c r="C1561" i="1"/>
  <c r="G1561" i="1" s="1"/>
  <c r="I1561" i="1" s="1"/>
  <c r="J1560" i="1"/>
  <c r="D1560" i="1"/>
  <c r="C1560" i="1"/>
  <c r="H1559" i="1"/>
  <c r="D1559" i="1"/>
  <c r="C1559" i="1"/>
  <c r="G1559" i="1" s="1"/>
  <c r="D1558" i="1"/>
  <c r="C1558" i="1"/>
  <c r="H1557" i="1"/>
  <c r="D1557" i="1"/>
  <c r="C1557" i="1"/>
  <c r="G1557" i="1" s="1"/>
  <c r="I1557" i="1" s="1"/>
  <c r="H1556" i="1"/>
  <c r="D1556" i="1"/>
  <c r="C1556" i="1"/>
  <c r="G1556" i="1" s="1"/>
  <c r="H1555" i="1"/>
  <c r="D1555" i="1"/>
  <c r="C1555" i="1"/>
  <c r="G1555" i="1" s="1"/>
  <c r="D1554" i="1"/>
  <c r="C1554" i="1"/>
  <c r="H1553" i="1"/>
  <c r="D1553" i="1"/>
  <c r="C1553" i="1"/>
  <c r="G1553" i="1" s="1"/>
  <c r="I1553" i="1" s="1"/>
  <c r="J1552" i="1"/>
  <c r="D1552" i="1"/>
  <c r="C1552" i="1"/>
  <c r="H1551" i="1"/>
  <c r="D1551" i="1"/>
  <c r="C1551" i="1"/>
  <c r="G1551" i="1" s="1"/>
  <c r="D1550" i="1"/>
  <c r="C1550" i="1"/>
  <c r="H1549" i="1"/>
  <c r="D1549" i="1"/>
  <c r="C1549" i="1"/>
  <c r="G1549" i="1" s="1"/>
  <c r="I1549" i="1" s="1"/>
  <c r="J1548" i="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D1536" i="1"/>
  <c r="H1536" i="1" s="1"/>
  <c r="C1536" i="1"/>
  <c r="H1535" i="1"/>
  <c r="G1535" i="1"/>
  <c r="D1535" i="1"/>
  <c r="C1535" i="1"/>
  <c r="H1534" i="1"/>
  <c r="G1534" i="1"/>
  <c r="D1534" i="1"/>
  <c r="C1534" i="1"/>
  <c r="H1533" i="1"/>
  <c r="G1533" i="1"/>
  <c r="D1533" i="1"/>
  <c r="C1533" i="1"/>
  <c r="H1532" i="1"/>
  <c r="G1532" i="1"/>
  <c r="D1532" i="1"/>
  <c r="C1532" i="1"/>
  <c r="D1531" i="1"/>
  <c r="H1531" i="1" s="1"/>
  <c r="C1531" i="1"/>
  <c r="H1530" i="1"/>
  <c r="G1530" i="1"/>
  <c r="D1530" i="1"/>
  <c r="C1530" i="1"/>
  <c r="H1529" i="1"/>
  <c r="G1529" i="1"/>
  <c r="D1529" i="1"/>
  <c r="C1529" i="1"/>
  <c r="H1528" i="1"/>
  <c r="D1528" i="1"/>
  <c r="G1528" i="1" s="1"/>
  <c r="C1528" i="1"/>
  <c r="H1527" i="1"/>
  <c r="G1527" i="1"/>
  <c r="D1527" i="1"/>
  <c r="C1527" i="1"/>
  <c r="C1526" i="1"/>
  <c r="C1525" i="1"/>
  <c r="H1524" i="1"/>
  <c r="D1524" i="1"/>
  <c r="G1524" i="1" s="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D1515" i="1"/>
  <c r="G1515" i="1" s="1"/>
  <c r="C1515" i="1"/>
  <c r="D1514" i="1"/>
  <c r="G1514" i="1" s="1"/>
  <c r="C1514" i="1"/>
  <c r="D1513" i="1"/>
  <c r="H1513" i="1" s="1"/>
  <c r="C1513" i="1"/>
  <c r="H1512" i="1"/>
  <c r="G1512" i="1"/>
  <c r="D1512" i="1"/>
  <c r="C1512" i="1"/>
  <c r="D1511" i="1"/>
  <c r="H1511" i="1" s="1"/>
  <c r="C1511" i="1"/>
  <c r="C1510" i="1"/>
  <c r="D1509" i="1"/>
  <c r="H1509" i="1" s="1"/>
  <c r="C1509" i="1"/>
  <c r="H1508" i="1"/>
  <c r="G1508" i="1"/>
  <c r="D1508" i="1"/>
  <c r="C1508" i="1"/>
  <c r="D1507" i="1"/>
  <c r="H1507" i="1" s="1"/>
  <c r="C1507" i="1"/>
  <c r="D1506" i="1"/>
  <c r="H1506" i="1" s="1"/>
  <c r="C1506" i="1"/>
  <c r="H1505" i="1"/>
  <c r="G1505" i="1"/>
  <c r="D1505" i="1"/>
  <c r="C1505" i="1"/>
  <c r="H1504" i="1"/>
  <c r="G1504" i="1"/>
  <c r="D1504" i="1"/>
  <c r="C1504" i="1"/>
  <c r="C1503" i="1"/>
  <c r="D1502" i="1"/>
  <c r="H1502" i="1" s="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D1484" i="1"/>
  <c r="G1484" i="1" s="1"/>
  <c r="C1484" i="1"/>
  <c r="H1483" i="1"/>
  <c r="G1483" i="1"/>
  <c r="D1483" i="1"/>
  <c r="C1483" i="1"/>
  <c r="H1482" i="1"/>
  <c r="G1482" i="1"/>
  <c r="D1482" i="1"/>
  <c r="C1482" i="1"/>
  <c r="H1481" i="1"/>
  <c r="G1481" i="1"/>
  <c r="D1481" i="1"/>
  <c r="C1481" i="1"/>
  <c r="H1480" i="1"/>
  <c r="D1480" i="1"/>
  <c r="G1480" i="1" s="1"/>
  <c r="C1480" i="1"/>
  <c r="G1479" i="1"/>
  <c r="D1479" i="1"/>
  <c r="H1479" i="1" s="1"/>
  <c r="C1479" i="1"/>
  <c r="C1478" i="1"/>
  <c r="H1477" i="1"/>
  <c r="G1477" i="1"/>
  <c r="D1477" i="1"/>
  <c r="C1477" i="1"/>
  <c r="H1476" i="1"/>
  <c r="G1476" i="1"/>
  <c r="D1476" i="1"/>
  <c r="C1476" i="1"/>
  <c r="H1475" i="1"/>
  <c r="G1475" i="1"/>
  <c r="D1475" i="1"/>
  <c r="C1475" i="1"/>
  <c r="H1474" i="1"/>
  <c r="G1474" i="1"/>
  <c r="D1474" i="1"/>
  <c r="C1474" i="1"/>
  <c r="H1473" i="1"/>
  <c r="G1473" i="1"/>
  <c r="D1473" i="1"/>
  <c r="C1473" i="1"/>
  <c r="D1472" i="1"/>
  <c r="G1472" i="1" s="1"/>
  <c r="C1472" i="1"/>
  <c r="D1471" i="1"/>
  <c r="G1471" i="1" s="1"/>
  <c r="C1471" i="1"/>
  <c r="H1470" i="1"/>
  <c r="D1470" i="1"/>
  <c r="G1470" i="1" s="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D1460" i="1"/>
  <c r="G1460" i="1" s="1"/>
  <c r="C1460" i="1"/>
  <c r="H1459" i="1"/>
  <c r="G1459" i="1"/>
  <c r="D1459" i="1"/>
  <c r="C1459" i="1"/>
  <c r="H1458" i="1"/>
  <c r="G1458" i="1"/>
  <c r="D1458" i="1"/>
  <c r="C1458" i="1"/>
  <c r="D1457" i="1"/>
  <c r="G1457" i="1" s="1"/>
  <c r="C1457" i="1"/>
  <c r="H1456" i="1"/>
  <c r="G1456" i="1"/>
  <c r="D1456" i="1"/>
  <c r="C1456" i="1"/>
  <c r="H1455" i="1"/>
  <c r="G1455" i="1"/>
  <c r="D1455" i="1"/>
  <c r="C1455" i="1"/>
  <c r="H1454" i="1"/>
  <c r="G1454" i="1"/>
  <c r="D1454" i="1"/>
  <c r="C1454" i="1"/>
  <c r="H1453" i="1"/>
  <c r="G1453" i="1"/>
  <c r="D1453" i="1"/>
  <c r="C1453" i="1"/>
  <c r="H1452" i="1"/>
  <c r="G1452" i="1"/>
  <c r="D1452" i="1"/>
  <c r="C1452" i="1"/>
  <c r="D1451" i="1"/>
  <c r="G1451" i="1" s="1"/>
  <c r="C1451"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D1438" i="1"/>
  <c r="H1438" i="1" s="1"/>
  <c r="C1438" i="1"/>
  <c r="H1437" i="1"/>
  <c r="G1437" i="1"/>
  <c r="D1437" i="1"/>
  <c r="C1437" i="1"/>
  <c r="D1436" i="1"/>
  <c r="H1436" i="1" s="1"/>
  <c r="C1436" i="1"/>
  <c r="D1435" i="1"/>
  <c r="H1435" i="1" s="1"/>
  <c r="C1435" i="1"/>
  <c r="H1434" i="1"/>
  <c r="G1434" i="1"/>
  <c r="D1434" i="1"/>
  <c r="C1434" i="1"/>
  <c r="D1433" i="1"/>
  <c r="G1433" i="1" s="1"/>
  <c r="C1433" i="1"/>
  <c r="C1432" i="1"/>
  <c r="C1431" i="1"/>
  <c r="H1430" i="1"/>
  <c r="G1430" i="1"/>
  <c r="D1430" i="1"/>
  <c r="C1430" i="1"/>
  <c r="H1429" i="1"/>
  <c r="G1429" i="1"/>
  <c r="D1429" i="1"/>
  <c r="C1429" i="1"/>
  <c r="H1428" i="1"/>
  <c r="G1428" i="1"/>
  <c r="D1428" i="1"/>
  <c r="C1428" i="1"/>
  <c r="H1427" i="1"/>
  <c r="G1427" i="1"/>
  <c r="D1427" i="1"/>
  <c r="C1427" i="1"/>
  <c r="H1426" i="1"/>
  <c r="D1426" i="1"/>
  <c r="G1426" i="1" s="1"/>
  <c r="C1426" i="1"/>
  <c r="H1425" i="1"/>
  <c r="G1425" i="1"/>
  <c r="D1425" i="1"/>
  <c r="C1425"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D1415" i="1"/>
  <c r="G1415" i="1" s="1"/>
  <c r="C1415" i="1"/>
  <c r="H1414" i="1"/>
  <c r="G1414" i="1"/>
  <c r="D1414" i="1"/>
  <c r="C1414" i="1"/>
  <c r="H1413" i="1"/>
  <c r="G1413" i="1"/>
  <c r="D1413" i="1"/>
  <c r="C1413" i="1"/>
  <c r="D1412" i="1"/>
  <c r="G1412" i="1" s="1"/>
  <c r="C1412" i="1"/>
  <c r="H1411" i="1"/>
  <c r="G1411" i="1"/>
  <c r="D1411" i="1"/>
  <c r="C1411" i="1"/>
  <c r="D1410" i="1"/>
  <c r="H1410" i="1" s="1"/>
  <c r="C1410" i="1"/>
  <c r="D1409" i="1"/>
  <c r="H1409" i="1" s="1"/>
  <c r="C1409" i="1"/>
  <c r="H1408" i="1"/>
  <c r="G1408" i="1"/>
  <c r="D1408" i="1"/>
  <c r="C1408" i="1"/>
  <c r="H1407" i="1"/>
  <c r="G1407" i="1"/>
  <c r="D1407" i="1"/>
  <c r="C1407" i="1"/>
  <c r="H1406" i="1"/>
  <c r="G1406" i="1"/>
  <c r="D1406" i="1"/>
  <c r="C1406" i="1"/>
  <c r="H1405" i="1"/>
  <c r="G1405" i="1"/>
  <c r="D1405" i="1"/>
  <c r="C1405" i="1"/>
  <c r="D1404" i="1"/>
  <c r="H1404" i="1" s="1"/>
  <c r="C1404" i="1"/>
  <c r="D1403" i="1"/>
  <c r="G1403" i="1" s="1"/>
  <c r="C1403" i="1"/>
  <c r="C1402" i="1"/>
  <c r="C1401" i="1"/>
  <c r="H1400" i="1"/>
  <c r="G1400" i="1"/>
  <c r="D1400" i="1"/>
  <c r="C1400" i="1"/>
  <c r="D1399" i="1"/>
  <c r="H1399" i="1" s="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H1390" i="1" s="1"/>
  <c r="C1390" i="1"/>
  <c r="D1389" i="1"/>
  <c r="C1389" i="1"/>
  <c r="H1389" i="1" s="1"/>
  <c r="D1388" i="1"/>
  <c r="C1388" i="1"/>
  <c r="H1388" i="1" s="1"/>
  <c r="D1387" i="1"/>
  <c r="C1387" i="1"/>
  <c r="H1387" i="1" s="1"/>
  <c r="D1386" i="1"/>
  <c r="C1386" i="1"/>
  <c r="H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G1374" i="1"/>
  <c r="D1374" i="1"/>
  <c r="H1374" i="1" s="1"/>
  <c r="C1374" i="1"/>
  <c r="H1373" i="1"/>
  <c r="G1373" i="1"/>
  <c r="D1373" i="1"/>
  <c r="C1373" i="1"/>
  <c r="G1372" i="1"/>
  <c r="D1372" i="1"/>
  <c r="H1372" i="1" s="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G1342" i="1"/>
  <c r="D1342" i="1"/>
  <c r="H1342" i="1" s="1"/>
  <c r="C1342" i="1"/>
  <c r="D1341" i="1"/>
  <c r="H1341" i="1" s="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H1312" i="1" s="1"/>
  <c r="C1312" i="1"/>
  <c r="D1311" i="1"/>
  <c r="H1311" i="1" s="1"/>
  <c r="C1311" i="1"/>
  <c r="H1310" i="1"/>
  <c r="G1310" i="1"/>
  <c r="D1310" i="1"/>
  <c r="C1310" i="1"/>
  <c r="D1309" i="1"/>
  <c r="H1309" i="1" s="1"/>
  <c r="C1309" i="1"/>
  <c r="H1308" i="1"/>
  <c r="D1308" i="1"/>
  <c r="G1308" i="1" s="1"/>
  <c r="C1308" i="1"/>
  <c r="H1307" i="1"/>
  <c r="G1307" i="1"/>
  <c r="D1307" i="1"/>
  <c r="C1307" i="1"/>
  <c r="D1306" i="1"/>
  <c r="H1306" i="1" s="1"/>
  <c r="C1306" i="1"/>
  <c r="D1305" i="1"/>
  <c r="H1305" i="1" s="1"/>
  <c r="C1305" i="1"/>
  <c r="D1304" i="1"/>
  <c r="H1304" i="1" s="1"/>
  <c r="C1304" i="1"/>
  <c r="D1303" i="1"/>
  <c r="H1303" i="1" s="1"/>
  <c r="C1303" i="1"/>
  <c r="D1302" i="1"/>
  <c r="H1302" i="1" s="1"/>
  <c r="C1302" i="1"/>
  <c r="C1301" i="1"/>
  <c r="H1299" i="1"/>
  <c r="G1299" i="1"/>
  <c r="D1299" i="1"/>
  <c r="C1299" i="1"/>
  <c r="H1298" i="1"/>
  <c r="G1298" i="1"/>
  <c r="D1298" i="1"/>
  <c r="C1298" i="1"/>
  <c r="H1297" i="1"/>
  <c r="G1297" i="1"/>
  <c r="D1297" i="1"/>
  <c r="C1297" i="1"/>
  <c r="D1296" i="1"/>
  <c r="C1296" i="1"/>
  <c r="D1294" i="1"/>
  <c r="C1294" i="1"/>
  <c r="H1293" i="1"/>
  <c r="G1293" i="1"/>
  <c r="D1293" i="1"/>
  <c r="C1293" i="1"/>
  <c r="D1292" i="1"/>
  <c r="C1292" i="1"/>
  <c r="D1291" i="1"/>
  <c r="C1291" i="1"/>
  <c r="D1290" i="1"/>
  <c r="C1290" i="1"/>
  <c r="D1289" i="1"/>
  <c r="C1289" i="1"/>
  <c r="H1289" i="1" s="1"/>
  <c r="H1288" i="1"/>
  <c r="G1288" i="1"/>
  <c r="D1288" i="1"/>
  <c r="C1288" i="1"/>
  <c r="H1287" i="1"/>
  <c r="G1287" i="1"/>
  <c r="D1287" i="1"/>
  <c r="C1287" i="1"/>
  <c r="D1286" i="1"/>
  <c r="H1286" i="1" s="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D1279" i="1"/>
  <c r="G1279" i="1" s="1"/>
  <c r="C1279" i="1"/>
  <c r="H1277" i="1"/>
  <c r="G1277" i="1"/>
  <c r="D1277" i="1"/>
  <c r="C1277" i="1"/>
  <c r="H1276" i="1"/>
  <c r="G1276" i="1"/>
  <c r="D1276" i="1"/>
  <c r="C1276" i="1"/>
  <c r="H1275" i="1"/>
  <c r="D1275" i="1"/>
  <c r="C1275" i="1"/>
  <c r="G1275" i="1" s="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7" i="1"/>
  <c r="G1267" i="1"/>
  <c r="D1267" i="1"/>
  <c r="C1267" i="1"/>
  <c r="G1266" i="1"/>
  <c r="D1266" i="1"/>
  <c r="H1266" i="1" s="1"/>
  <c r="C1266" i="1"/>
  <c r="G1265" i="1"/>
  <c r="D1265" i="1"/>
  <c r="H1265" i="1" s="1"/>
  <c r="C1265" i="1"/>
  <c r="C1264" i="1"/>
  <c r="G1263" i="1"/>
  <c r="D1263" i="1"/>
  <c r="H1263" i="1" s="1"/>
  <c r="C1263" i="1"/>
  <c r="G1262" i="1"/>
  <c r="D1262" i="1"/>
  <c r="H1262" i="1" s="1"/>
  <c r="C1262" i="1"/>
  <c r="D1261" i="1"/>
  <c r="H1261" i="1" s="1"/>
  <c r="C1261" i="1"/>
  <c r="D1260" i="1"/>
  <c r="H1260" i="1" s="1"/>
  <c r="C1260" i="1"/>
  <c r="C1259" i="1"/>
  <c r="D1258" i="1"/>
  <c r="H1258" i="1" s="1"/>
  <c r="C1258" i="1"/>
  <c r="D1257" i="1"/>
  <c r="H1257" i="1" s="1"/>
  <c r="C1257" i="1"/>
  <c r="C1256" i="1"/>
  <c r="D1254" i="1"/>
  <c r="H1254" i="1" s="1"/>
  <c r="C1254" i="1"/>
  <c r="D1253" i="1"/>
  <c r="H1253" i="1" s="1"/>
  <c r="C1253" i="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D1231" i="1"/>
  <c r="G1231" i="1" s="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H1202" i="1"/>
  <c r="G1202" i="1"/>
  <c r="D1202" i="1"/>
  <c r="C1202" i="1"/>
  <c r="C1201" i="1"/>
  <c r="D1200" i="1"/>
  <c r="G1200" i="1" s="1"/>
  <c r="C1200" i="1"/>
  <c r="D1199" i="1"/>
  <c r="H1199" i="1" s="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D1188" i="1"/>
  <c r="H1188" i="1" s="1"/>
  <c r="C1188" i="1"/>
  <c r="G1187" i="1"/>
  <c r="D1187" i="1"/>
  <c r="H1187" i="1" s="1"/>
  <c r="C1187" i="1"/>
  <c r="H1186" i="1"/>
  <c r="G1186" i="1"/>
  <c r="D1186" i="1"/>
  <c r="C1186" i="1"/>
  <c r="C1185" i="1"/>
  <c r="D1184" i="1"/>
  <c r="G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D1175" i="1"/>
  <c r="G1175" i="1" s="1"/>
  <c r="C1175" i="1"/>
  <c r="H1174" i="1"/>
  <c r="G1174" i="1"/>
  <c r="D1174" i="1"/>
  <c r="C1174" i="1"/>
  <c r="H1173" i="1"/>
  <c r="G1173" i="1"/>
  <c r="D1173" i="1"/>
  <c r="C1173" i="1"/>
  <c r="D1172" i="1"/>
  <c r="H1172" i="1" s="1"/>
  <c r="C1172" i="1"/>
  <c r="D1171" i="1"/>
  <c r="G1171" i="1" s="1"/>
  <c r="C1171" i="1"/>
  <c r="D1170" i="1"/>
  <c r="H1170" i="1" s="1"/>
  <c r="C1170" i="1"/>
  <c r="H1169" i="1"/>
  <c r="D1169" i="1"/>
  <c r="G1169" i="1" s="1"/>
  <c r="C1169" i="1"/>
  <c r="H1168" i="1"/>
  <c r="D1168" i="1"/>
  <c r="G1168" i="1" s="1"/>
  <c r="C1168" i="1"/>
  <c r="D1167" i="1"/>
  <c r="G1167" i="1" s="1"/>
  <c r="C1167" i="1"/>
  <c r="H1166" i="1"/>
  <c r="G1166" i="1"/>
  <c r="D1166" i="1"/>
  <c r="C1166" i="1"/>
  <c r="H1165" i="1"/>
  <c r="G1165" i="1"/>
  <c r="D1165" i="1"/>
  <c r="C1165" i="1"/>
  <c r="D1164" i="1"/>
  <c r="H1164" i="1" s="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H1157" i="1"/>
  <c r="G1157" i="1"/>
  <c r="D1157" i="1"/>
  <c r="C1157" i="1"/>
  <c r="H1156" i="1"/>
  <c r="G1156" i="1"/>
  <c r="D1156" i="1"/>
  <c r="C1156" i="1"/>
  <c r="D1155" i="1"/>
  <c r="H1155" i="1" s="1"/>
  <c r="C1155" i="1"/>
  <c r="D1154" i="1"/>
  <c r="H1154" i="1" s="1"/>
  <c r="C1154" i="1"/>
  <c r="H1153" i="1"/>
  <c r="G1153" i="1"/>
  <c r="D1153" i="1"/>
  <c r="C1153" i="1"/>
  <c r="H1151" i="1"/>
  <c r="G1151" i="1"/>
  <c r="D1151" i="1"/>
  <c r="C1151" i="1"/>
  <c r="H1150" i="1"/>
  <c r="G1150" i="1"/>
  <c r="D1150" i="1"/>
  <c r="C1150" i="1"/>
  <c r="H1149" i="1"/>
  <c r="G1149" i="1"/>
  <c r="D1149" i="1"/>
  <c r="C1149" i="1"/>
  <c r="H1148" i="1"/>
  <c r="G1148" i="1"/>
  <c r="D1148" i="1"/>
  <c r="C1148" i="1"/>
  <c r="D1147" i="1"/>
  <c r="H1147" i="1" s="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D1129" i="1"/>
  <c r="G1129" i="1" s="1"/>
  <c r="C1129" i="1"/>
  <c r="H1128" i="1"/>
  <c r="G1128" i="1"/>
  <c r="D1128" i="1"/>
  <c r="C1128" i="1"/>
  <c r="H1127" i="1"/>
  <c r="G1127" i="1"/>
  <c r="D1127" i="1"/>
  <c r="C1127" i="1"/>
  <c r="H1126" i="1"/>
  <c r="G1126" i="1"/>
  <c r="D1126" i="1"/>
  <c r="C1126"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D1062" i="1"/>
  <c r="H1062" i="1" s="1"/>
  <c r="C1062" i="1"/>
  <c r="D1061" i="1"/>
  <c r="H1061" i="1" s="1"/>
  <c r="C1061" i="1"/>
  <c r="D1060" i="1"/>
  <c r="H1060" i="1" s="1"/>
  <c r="C1060" i="1"/>
  <c r="D1059" i="1"/>
  <c r="H1059" i="1" s="1"/>
  <c r="C1059" i="1"/>
  <c r="H1058" i="1"/>
  <c r="G1058" i="1"/>
  <c r="D1058" i="1"/>
  <c r="C1058" i="1"/>
  <c r="D1057" i="1"/>
  <c r="H1057" i="1" s="1"/>
  <c r="C1057" i="1"/>
  <c r="H1056" i="1"/>
  <c r="G1056" i="1"/>
  <c r="D1056" i="1"/>
  <c r="C1056" i="1"/>
  <c r="D1055" i="1"/>
  <c r="G1055" i="1" s="1"/>
  <c r="C1055" i="1"/>
  <c r="H1054" i="1"/>
  <c r="G1054" i="1"/>
  <c r="D1054" i="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C1040" i="1"/>
  <c r="D1039" i="1"/>
  <c r="H1039" i="1" s="1"/>
  <c r="C1039" i="1"/>
  <c r="H1038" i="1"/>
  <c r="G1038" i="1"/>
  <c r="D1038" i="1"/>
  <c r="C1038" i="1"/>
  <c r="H1037" i="1"/>
  <c r="G1037" i="1"/>
  <c r="D1037" i="1"/>
  <c r="C1037" i="1"/>
  <c r="H1036" i="1"/>
  <c r="G1036" i="1"/>
  <c r="D1036" i="1"/>
  <c r="C1036" i="1"/>
  <c r="D1035" i="1"/>
  <c r="H1035" i="1" s="1"/>
  <c r="C1035" i="1"/>
  <c r="D1034" i="1"/>
  <c r="H1034" i="1" s="1"/>
  <c r="C1034" i="1"/>
  <c r="D1033" i="1"/>
  <c r="H1033" i="1" s="1"/>
  <c r="C1033" i="1"/>
  <c r="H1032" i="1"/>
  <c r="G1032" i="1"/>
  <c r="D1032" i="1"/>
  <c r="C1032" i="1"/>
  <c r="H1031" i="1"/>
  <c r="G1031" i="1"/>
  <c r="D1031" i="1"/>
  <c r="C1031" i="1"/>
  <c r="D1030" i="1"/>
  <c r="H1030" i="1" s="1"/>
  <c r="C1030" i="1"/>
  <c r="D1029" i="1"/>
  <c r="H1029" i="1" s="1"/>
  <c r="C1029" i="1"/>
  <c r="H1028" i="1"/>
  <c r="G1028" i="1"/>
  <c r="D1028" i="1"/>
  <c r="C1028" i="1"/>
  <c r="H1027" i="1"/>
  <c r="G1027" i="1"/>
  <c r="D1027" i="1"/>
  <c r="C1027" i="1"/>
  <c r="D1026" i="1"/>
  <c r="H1026" i="1" s="1"/>
  <c r="C1026" i="1"/>
  <c r="D1025" i="1"/>
  <c r="H1025" i="1" s="1"/>
  <c r="C1025" i="1"/>
  <c r="D1024" i="1"/>
  <c r="H1024" i="1" s="1"/>
  <c r="C1024" i="1"/>
  <c r="H1023" i="1"/>
  <c r="D1023" i="1"/>
  <c r="G1023" i="1" s="1"/>
  <c r="C1023" i="1"/>
  <c r="D1022" i="1"/>
  <c r="H1022" i="1" s="1"/>
  <c r="C1022" i="1"/>
  <c r="D1021" i="1"/>
  <c r="H1021" i="1" s="1"/>
  <c r="C1021" i="1"/>
  <c r="D1020" i="1"/>
  <c r="H1020" i="1" s="1"/>
  <c r="C1020" i="1"/>
  <c r="H1019" i="1"/>
  <c r="D1019" i="1"/>
  <c r="G1019" i="1" s="1"/>
  <c r="C1019" i="1"/>
  <c r="C1018" i="1"/>
  <c r="C1017" i="1"/>
  <c r="H1016" i="1"/>
  <c r="G1016" i="1"/>
  <c r="D1016" i="1"/>
  <c r="C1016" i="1"/>
  <c r="H1015" i="1"/>
  <c r="D1015" i="1"/>
  <c r="G1015" i="1" s="1"/>
  <c r="C1015" i="1"/>
  <c r="H1014" i="1"/>
  <c r="G1014" i="1"/>
  <c r="D1014" i="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D967" i="1"/>
  <c r="H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D906" i="1"/>
  <c r="G906" i="1" s="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D854" i="1"/>
  <c r="G854" i="1" s="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H843" i="1"/>
  <c r="D843" i="1"/>
  <c r="G843" i="1" s="1"/>
  <c r="C843" i="1"/>
  <c r="H842" i="1"/>
  <c r="G842" i="1"/>
  <c r="D842" i="1"/>
  <c r="C842" i="1"/>
  <c r="H841" i="1"/>
  <c r="G841" i="1"/>
  <c r="D841" i="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D785" i="1"/>
  <c r="G785" i="1" s="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D771" i="1"/>
  <c r="G771" i="1" s="1"/>
  <c r="C771"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D699" i="1"/>
  <c r="H699" i="1" s="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D674" i="1"/>
  <c r="G674" i="1" s="1"/>
  <c r="C674" i="1"/>
  <c r="H673" i="1"/>
  <c r="G673" i="1"/>
  <c r="D673" i="1"/>
  <c r="C673" i="1"/>
  <c r="H672" i="1"/>
  <c r="G672" i="1"/>
  <c r="D672" i="1"/>
  <c r="C672" i="1"/>
  <c r="H671" i="1"/>
  <c r="G671" i="1"/>
  <c r="D671" i="1"/>
  <c r="C671"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D655" i="1"/>
  <c r="G655" i="1" s="1"/>
  <c r="C655" i="1"/>
  <c r="D654" i="1"/>
  <c r="H654" i="1" s="1"/>
  <c r="C654" i="1"/>
  <c r="H653" i="1"/>
  <c r="G653" i="1"/>
  <c r="D653" i="1"/>
  <c r="C653" i="1"/>
  <c r="D652" i="1"/>
  <c r="H652" i="1" s="1"/>
  <c r="C652" i="1"/>
  <c r="H651" i="1"/>
  <c r="D651" i="1"/>
  <c r="G651" i="1" s="1"/>
  <c r="C651" i="1"/>
  <c r="D650" i="1"/>
  <c r="G650" i="1" s="1"/>
  <c r="C650" i="1"/>
  <c r="D649" i="1"/>
  <c r="H649" i="1" s="1"/>
  <c r="C649" i="1"/>
  <c r="H648" i="1"/>
  <c r="D648" i="1"/>
  <c r="G648" i="1" s="1"/>
  <c r="C648" i="1"/>
  <c r="H647" i="1"/>
  <c r="D647" i="1"/>
  <c r="G647" i="1" s="1"/>
  <c r="C647" i="1"/>
  <c r="D646" i="1"/>
  <c r="G646" i="1" s="1"/>
  <c r="C646" i="1"/>
  <c r="D645" i="1"/>
  <c r="H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G497" i="1"/>
  <c r="D497" i="1"/>
  <c r="H497" i="1" s="1"/>
  <c r="C497" i="1"/>
  <c r="G496" i="1"/>
  <c r="D496" i="1"/>
  <c r="H496" i="1" s="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5" i="1"/>
  <c r="C423" i="1"/>
  <c r="C422" i="1"/>
  <c r="D421" i="1"/>
  <c r="H421" i="1" s="1"/>
  <c r="C421" i="1"/>
  <c r="D416" i="1"/>
  <c r="H416" i="1" s="1"/>
  <c r="C416" i="1"/>
  <c r="D415" i="1"/>
  <c r="H415" i="1" s="1"/>
  <c r="C415" i="1"/>
  <c r="D414" i="1"/>
  <c r="H414" i="1" s="1"/>
  <c r="C414" i="1"/>
  <c r="G411" i="1"/>
  <c r="D411" i="1"/>
  <c r="H411" i="1" s="1"/>
  <c r="C411" i="1"/>
  <c r="D410" i="1"/>
  <c r="H410" i="1" s="1"/>
  <c r="C410" i="1"/>
  <c r="D409" i="1"/>
  <c r="H409" i="1" s="1"/>
  <c r="C409" i="1"/>
  <c r="G408" i="1"/>
  <c r="D408" i="1"/>
  <c r="H408" i="1" s="1"/>
  <c r="C408" i="1"/>
  <c r="C407" i="1"/>
  <c r="D406" i="1"/>
  <c r="H406" i="1" s="1"/>
  <c r="C406" i="1"/>
  <c r="D405" i="1"/>
  <c r="H405" i="1" s="1"/>
  <c r="C405" i="1"/>
  <c r="G404" i="1"/>
  <c r="D404" i="1"/>
  <c r="H404" i="1" s="1"/>
  <c r="C404" i="1"/>
  <c r="G403" i="1"/>
  <c r="D403" i="1"/>
  <c r="H403" i="1" s="1"/>
  <c r="C403" i="1"/>
  <c r="D402" i="1"/>
  <c r="H402" i="1" s="1"/>
  <c r="C402" i="1"/>
  <c r="D401" i="1"/>
  <c r="H401" i="1" s="1"/>
  <c r="C401" i="1"/>
  <c r="G400" i="1"/>
  <c r="D400" i="1"/>
  <c r="H400" i="1" s="1"/>
  <c r="C400" i="1"/>
  <c r="G399" i="1"/>
  <c r="D399" i="1"/>
  <c r="H399" i="1" s="1"/>
  <c r="C399" i="1"/>
  <c r="D398" i="1"/>
  <c r="H398" i="1" s="1"/>
  <c r="C398" i="1"/>
  <c r="D397" i="1"/>
  <c r="H397" i="1" s="1"/>
  <c r="C397" i="1"/>
  <c r="D396" i="1"/>
  <c r="H396" i="1" s="1"/>
  <c r="C396" i="1"/>
  <c r="G395" i="1"/>
  <c r="D395" i="1"/>
  <c r="H395" i="1" s="1"/>
  <c r="C395" i="1"/>
  <c r="D394" i="1"/>
  <c r="H394" i="1" s="1"/>
  <c r="C394" i="1"/>
  <c r="D393" i="1"/>
  <c r="H393" i="1" s="1"/>
  <c r="C393" i="1"/>
  <c r="G392" i="1"/>
  <c r="D392" i="1"/>
  <c r="H392" i="1" s="1"/>
  <c r="C392" i="1"/>
  <c r="G391" i="1"/>
  <c r="D391" i="1"/>
  <c r="H391" i="1" s="1"/>
  <c r="C391" i="1"/>
  <c r="D390" i="1"/>
  <c r="H390" i="1" s="1"/>
  <c r="C390" i="1"/>
  <c r="D389" i="1"/>
  <c r="H389" i="1" s="1"/>
  <c r="C389" i="1"/>
  <c r="G388" i="1"/>
  <c r="D388" i="1"/>
  <c r="H388" i="1" s="1"/>
  <c r="C388" i="1"/>
  <c r="G387" i="1"/>
  <c r="D387" i="1"/>
  <c r="H387" i="1" s="1"/>
  <c r="C387" i="1"/>
  <c r="D386" i="1"/>
  <c r="H386" i="1" s="1"/>
  <c r="C386" i="1"/>
  <c r="D385" i="1"/>
  <c r="H385" i="1" s="1"/>
  <c r="C385" i="1"/>
  <c r="D384" i="1"/>
  <c r="H384" i="1" s="1"/>
  <c r="C384" i="1"/>
  <c r="G383" i="1"/>
  <c r="D383" i="1"/>
  <c r="H383" i="1" s="1"/>
  <c r="C383" i="1"/>
  <c r="D382" i="1"/>
  <c r="H382" i="1" s="1"/>
  <c r="C382" i="1"/>
  <c r="D381" i="1"/>
  <c r="H381" i="1" s="1"/>
  <c r="C381" i="1"/>
  <c r="G380" i="1"/>
  <c r="D380" i="1"/>
  <c r="H380" i="1" s="1"/>
  <c r="C380" i="1"/>
  <c r="G379" i="1"/>
  <c r="D379" i="1"/>
  <c r="H379" i="1" s="1"/>
  <c r="C379" i="1"/>
  <c r="D378" i="1"/>
  <c r="H378" i="1" s="1"/>
  <c r="C378" i="1"/>
  <c r="D377" i="1"/>
  <c r="H377" i="1" s="1"/>
  <c r="C377" i="1"/>
  <c r="G376" i="1"/>
  <c r="D376" i="1"/>
  <c r="H376" i="1" s="1"/>
  <c r="C376" i="1"/>
  <c r="D375" i="1"/>
  <c r="H375" i="1" s="1"/>
  <c r="C375" i="1"/>
  <c r="C374" i="1"/>
  <c r="D373" i="1"/>
  <c r="H373" i="1" s="1"/>
  <c r="C373" i="1"/>
  <c r="G372" i="1"/>
  <c r="D372" i="1"/>
  <c r="H372" i="1" s="1"/>
  <c r="C372" i="1"/>
  <c r="D371" i="1"/>
  <c r="H371" i="1" s="1"/>
  <c r="C371" i="1"/>
  <c r="D370" i="1"/>
  <c r="H370" i="1" s="1"/>
  <c r="C370" i="1"/>
  <c r="D369" i="1"/>
  <c r="H369" i="1" s="1"/>
  <c r="C369" i="1"/>
  <c r="D367" i="1"/>
  <c r="H367" i="1" s="1"/>
  <c r="C367" i="1"/>
  <c r="D366" i="1"/>
  <c r="H366" i="1" s="1"/>
  <c r="C366" i="1"/>
  <c r="G365" i="1"/>
  <c r="D365" i="1"/>
  <c r="H365" i="1" s="1"/>
  <c r="C365" i="1"/>
  <c r="G364" i="1"/>
  <c r="D364" i="1"/>
  <c r="H364" i="1" s="1"/>
  <c r="C364" i="1"/>
  <c r="D363" i="1"/>
  <c r="H363" i="1" s="1"/>
  <c r="C363" i="1"/>
  <c r="D362" i="1"/>
  <c r="H362" i="1" s="1"/>
  <c r="C362" i="1"/>
  <c r="G361" i="1"/>
  <c r="D361" i="1"/>
  <c r="H361" i="1" s="1"/>
  <c r="C361" i="1"/>
  <c r="G360" i="1"/>
  <c r="D360" i="1"/>
  <c r="H360" i="1" s="1"/>
  <c r="C360" i="1"/>
  <c r="D359" i="1"/>
  <c r="H359" i="1" s="1"/>
  <c r="C359" i="1"/>
  <c r="D358" i="1"/>
  <c r="H358" i="1" s="1"/>
  <c r="C358" i="1"/>
  <c r="G357" i="1"/>
  <c r="D357" i="1"/>
  <c r="H357" i="1" s="1"/>
  <c r="C357" i="1"/>
  <c r="D356" i="1"/>
  <c r="G354" i="1"/>
  <c r="D354" i="1"/>
  <c r="H354" i="1" s="1"/>
  <c r="C354" i="1"/>
  <c r="D353" i="1"/>
  <c r="H353" i="1" s="1"/>
  <c r="C353" i="1"/>
  <c r="D352" i="1"/>
  <c r="H352" i="1" s="1"/>
  <c r="C352" i="1"/>
  <c r="G351" i="1"/>
  <c r="D351" i="1"/>
  <c r="H351" i="1" s="1"/>
  <c r="C351" i="1"/>
  <c r="G350" i="1"/>
  <c r="D350" i="1"/>
  <c r="H350" i="1" s="1"/>
  <c r="C350" i="1"/>
  <c r="D349" i="1"/>
  <c r="H349" i="1" s="1"/>
  <c r="C349" i="1"/>
  <c r="D348" i="1"/>
  <c r="H348" i="1" s="1"/>
  <c r="C348" i="1"/>
  <c r="G347" i="1"/>
  <c r="D347" i="1"/>
  <c r="H347" i="1" s="1"/>
  <c r="C347" i="1"/>
  <c r="G346" i="1"/>
  <c r="D346" i="1"/>
  <c r="H346" i="1" s="1"/>
  <c r="C346" i="1"/>
  <c r="D345" i="1"/>
  <c r="H345" i="1" s="1"/>
  <c r="C345" i="1"/>
  <c r="D344" i="1"/>
  <c r="H344" i="1" s="1"/>
  <c r="C344" i="1"/>
  <c r="G343" i="1"/>
  <c r="D343" i="1"/>
  <c r="H343" i="1" s="1"/>
  <c r="C343" i="1"/>
  <c r="G342" i="1"/>
  <c r="D342" i="1"/>
  <c r="H342" i="1" s="1"/>
  <c r="C342" i="1"/>
  <c r="D341" i="1"/>
  <c r="H341" i="1" s="1"/>
  <c r="C341" i="1"/>
  <c r="D340" i="1"/>
  <c r="H340" i="1" s="1"/>
  <c r="C340" i="1"/>
  <c r="G339" i="1"/>
  <c r="D339" i="1"/>
  <c r="H339" i="1" s="1"/>
  <c r="C339" i="1"/>
  <c r="G338" i="1"/>
  <c r="D338" i="1"/>
  <c r="H338" i="1" s="1"/>
  <c r="C338" i="1"/>
  <c r="D337" i="1"/>
  <c r="H337" i="1" s="1"/>
  <c r="C337" i="1"/>
  <c r="D336" i="1"/>
  <c r="H336" i="1" s="1"/>
  <c r="C336" i="1"/>
  <c r="G335" i="1"/>
  <c r="D335" i="1"/>
  <c r="H335" i="1" s="1"/>
  <c r="C335" i="1"/>
  <c r="G334" i="1"/>
  <c r="D334" i="1"/>
  <c r="H334" i="1" s="1"/>
  <c r="C334" i="1"/>
  <c r="D333" i="1"/>
  <c r="H333" i="1" s="1"/>
  <c r="C333" i="1"/>
  <c r="D332" i="1"/>
  <c r="H332" i="1" s="1"/>
  <c r="C332" i="1"/>
  <c r="G331" i="1"/>
  <c r="D331" i="1"/>
  <c r="H331" i="1" s="1"/>
  <c r="C331" i="1"/>
  <c r="G330" i="1"/>
  <c r="D330" i="1"/>
  <c r="H330" i="1" s="1"/>
  <c r="C330" i="1"/>
  <c r="D329" i="1"/>
  <c r="H329" i="1" s="1"/>
  <c r="C329" i="1"/>
  <c r="D328" i="1"/>
  <c r="H328" i="1" s="1"/>
  <c r="C328" i="1"/>
  <c r="G327" i="1"/>
  <c r="D327" i="1"/>
  <c r="H327" i="1" s="1"/>
  <c r="C327" i="1"/>
  <c r="G326" i="1"/>
  <c r="D326" i="1"/>
  <c r="H326" i="1" s="1"/>
  <c r="C326" i="1"/>
  <c r="D325" i="1"/>
  <c r="H325" i="1" s="1"/>
  <c r="C325" i="1"/>
  <c r="D324" i="1"/>
  <c r="H324" i="1" s="1"/>
  <c r="C324" i="1"/>
  <c r="G323" i="1"/>
  <c r="D323" i="1"/>
  <c r="H323" i="1" s="1"/>
  <c r="C323" i="1"/>
  <c r="G322" i="1"/>
  <c r="D322" i="1"/>
  <c r="H322" i="1" s="1"/>
  <c r="C322" i="1"/>
  <c r="D321" i="1"/>
  <c r="H321" i="1" s="1"/>
  <c r="C321" i="1"/>
  <c r="D320" i="1"/>
  <c r="H320" i="1" s="1"/>
  <c r="C320" i="1"/>
  <c r="G319" i="1"/>
  <c r="D319" i="1"/>
  <c r="H319" i="1" s="1"/>
  <c r="C319" i="1"/>
  <c r="G318" i="1"/>
  <c r="D318" i="1"/>
  <c r="H318" i="1" s="1"/>
  <c r="C318" i="1"/>
  <c r="D317" i="1"/>
  <c r="H317" i="1" s="1"/>
  <c r="C317" i="1"/>
  <c r="D316" i="1"/>
  <c r="G315" i="1"/>
  <c r="D315" i="1"/>
  <c r="H315" i="1" s="1"/>
  <c r="C315" i="1"/>
  <c r="D314" i="1"/>
  <c r="H314" i="1" s="1"/>
  <c r="C314" i="1"/>
  <c r="D313" i="1"/>
  <c r="H313" i="1" s="1"/>
  <c r="C313" i="1"/>
  <c r="G312" i="1"/>
  <c r="D312" i="1"/>
  <c r="H312" i="1" s="1"/>
  <c r="C312" i="1"/>
  <c r="G311" i="1"/>
  <c r="D311" i="1"/>
  <c r="H311" i="1" s="1"/>
  <c r="C311" i="1"/>
  <c r="D310" i="1"/>
  <c r="H310" i="1" s="1"/>
  <c r="C310" i="1"/>
  <c r="D309" i="1"/>
  <c r="H309" i="1" s="1"/>
  <c r="C309" i="1"/>
  <c r="G308" i="1"/>
  <c r="D308" i="1"/>
  <c r="H308" i="1" s="1"/>
  <c r="C308" i="1"/>
  <c r="G307" i="1"/>
  <c r="D307" i="1"/>
  <c r="H307" i="1" s="1"/>
  <c r="C307" i="1"/>
  <c r="D306" i="1"/>
  <c r="H306" i="1" s="1"/>
  <c r="C306" i="1"/>
  <c r="D305" i="1"/>
  <c r="H305" i="1" s="1"/>
  <c r="C305" i="1"/>
  <c r="D302" i="1"/>
  <c r="H302" i="1" s="1"/>
  <c r="C302" i="1"/>
  <c r="D301" i="1"/>
  <c r="H301" i="1" s="1"/>
  <c r="C301" i="1"/>
  <c r="D300" i="1"/>
  <c r="H300" i="1" s="1"/>
  <c r="C300" i="1"/>
  <c r="D299" i="1"/>
  <c r="H299" i="1" s="1"/>
  <c r="C299" i="1"/>
  <c r="D298" i="1"/>
  <c r="H298" i="1" s="1"/>
  <c r="C298" i="1"/>
  <c r="D294" i="1"/>
  <c r="H294" i="1" s="1"/>
  <c r="C294" i="1"/>
  <c r="D293" i="1"/>
  <c r="D292" i="1"/>
  <c r="H292" i="1" s="1"/>
  <c r="C292" i="1"/>
  <c r="D291" i="1"/>
  <c r="H291" i="1" s="1"/>
  <c r="C291" i="1"/>
  <c r="G290" i="1"/>
  <c r="D290" i="1"/>
  <c r="H290" i="1" s="1"/>
  <c r="C290" i="1"/>
  <c r="G289" i="1"/>
  <c r="D289" i="1"/>
  <c r="H289" i="1" s="1"/>
  <c r="C289" i="1"/>
  <c r="D288" i="1"/>
  <c r="H288" i="1" s="1"/>
  <c r="C288" i="1"/>
  <c r="D287" i="1"/>
  <c r="H287" i="1" s="1"/>
  <c r="C287" i="1"/>
  <c r="G286" i="1"/>
  <c r="D286" i="1"/>
  <c r="H286" i="1" s="1"/>
  <c r="C286" i="1"/>
  <c r="C285" i="1"/>
  <c r="D284" i="1"/>
  <c r="H284" i="1" s="1"/>
  <c r="C284" i="1"/>
  <c r="D283" i="1"/>
  <c r="H283" i="1" s="1"/>
  <c r="C283" i="1"/>
  <c r="G282" i="1"/>
  <c r="D282" i="1"/>
  <c r="H282" i="1" s="1"/>
  <c r="C282" i="1"/>
  <c r="G281" i="1"/>
  <c r="D281" i="1"/>
  <c r="H281" i="1" s="1"/>
  <c r="C281" i="1"/>
  <c r="D280" i="1"/>
  <c r="H280" i="1" s="1"/>
  <c r="C280" i="1"/>
  <c r="D279" i="1"/>
  <c r="H279" i="1" s="1"/>
  <c r="C279" i="1"/>
  <c r="G278" i="1"/>
  <c r="D278" i="1"/>
  <c r="H278" i="1" s="1"/>
  <c r="C278" i="1"/>
  <c r="G277" i="1"/>
  <c r="D277" i="1"/>
  <c r="H277" i="1" s="1"/>
  <c r="C277" i="1"/>
  <c r="D276" i="1"/>
  <c r="H276" i="1" s="1"/>
  <c r="C276" i="1"/>
  <c r="D275" i="1"/>
  <c r="H275" i="1" s="1"/>
  <c r="C275" i="1"/>
  <c r="G274" i="1"/>
  <c r="D274" i="1"/>
  <c r="H274" i="1" s="1"/>
  <c r="C274" i="1"/>
  <c r="G273"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D264" i="1"/>
  <c r="H264" i="1" s="1"/>
  <c r="C264" i="1"/>
  <c r="G263" i="1"/>
  <c r="D263" i="1"/>
  <c r="H263" i="1" s="1"/>
  <c r="C263" i="1"/>
  <c r="G262" i="1"/>
  <c r="D262" i="1"/>
  <c r="H262" i="1" s="1"/>
  <c r="C262" i="1"/>
  <c r="D261" i="1"/>
  <c r="H261" i="1" s="1"/>
  <c r="C261" i="1"/>
  <c r="D260" i="1"/>
  <c r="H260" i="1" s="1"/>
  <c r="C260" i="1"/>
  <c r="G259" i="1"/>
  <c r="D259" i="1"/>
  <c r="H259" i="1" s="1"/>
  <c r="C259" i="1"/>
  <c r="D257" i="1"/>
  <c r="H257" i="1" s="1"/>
  <c r="C257" i="1"/>
  <c r="G256" i="1"/>
  <c r="D256" i="1"/>
  <c r="H256" i="1" s="1"/>
  <c r="C256" i="1"/>
  <c r="G255" i="1"/>
  <c r="D255" i="1"/>
  <c r="H255" i="1" s="1"/>
  <c r="C255" i="1"/>
  <c r="D254" i="1"/>
  <c r="H254" i="1" s="1"/>
  <c r="C254" i="1"/>
  <c r="D253" i="1"/>
  <c r="H253" i="1" s="1"/>
  <c r="C253" i="1"/>
  <c r="G252" i="1"/>
  <c r="D252" i="1"/>
  <c r="H252" i="1" s="1"/>
  <c r="C252" i="1"/>
  <c r="G251" i="1"/>
  <c r="D251" i="1"/>
  <c r="H251" i="1" s="1"/>
  <c r="C251" i="1"/>
  <c r="D250" i="1"/>
  <c r="H250" i="1" s="1"/>
  <c r="C250" i="1"/>
  <c r="D249" i="1"/>
  <c r="H249" i="1" s="1"/>
  <c r="C249" i="1"/>
  <c r="G248" i="1"/>
  <c r="D248" i="1"/>
  <c r="H248" i="1" s="1"/>
  <c r="C248" i="1"/>
  <c r="G247" i="1"/>
  <c r="D247" i="1"/>
  <c r="H247" i="1" s="1"/>
  <c r="C247" i="1"/>
  <c r="D246" i="1"/>
  <c r="H246" i="1" s="1"/>
  <c r="C246" i="1"/>
  <c r="D245" i="1"/>
  <c r="H245" i="1" s="1"/>
  <c r="C245" i="1"/>
  <c r="G244" i="1"/>
  <c r="D244" i="1"/>
  <c r="H244" i="1" s="1"/>
  <c r="C244" i="1"/>
  <c r="G243" i="1"/>
  <c r="D243" i="1"/>
  <c r="H243" i="1" s="1"/>
  <c r="C243" i="1"/>
  <c r="D242" i="1"/>
  <c r="H242" i="1" s="1"/>
  <c r="C242" i="1"/>
  <c r="D241" i="1"/>
  <c r="H241" i="1" s="1"/>
  <c r="C241" i="1"/>
  <c r="G240" i="1"/>
  <c r="D240" i="1"/>
  <c r="H240" i="1" s="1"/>
  <c r="C240" i="1"/>
  <c r="G239" i="1"/>
  <c r="D239" i="1"/>
  <c r="H239" i="1" s="1"/>
  <c r="C239" i="1"/>
  <c r="D238" i="1"/>
  <c r="H238" i="1" s="1"/>
  <c r="C238" i="1"/>
  <c r="D237" i="1"/>
  <c r="H237" i="1" s="1"/>
  <c r="C237" i="1"/>
  <c r="G236" i="1"/>
  <c r="D236" i="1"/>
  <c r="H236" i="1" s="1"/>
  <c r="C236" i="1"/>
  <c r="G235" i="1"/>
  <c r="D235" i="1"/>
  <c r="H235" i="1" s="1"/>
  <c r="C235" i="1"/>
  <c r="D234" i="1"/>
  <c r="H234" i="1" s="1"/>
  <c r="C234" i="1"/>
  <c r="C233" i="1"/>
  <c r="G232" i="1"/>
  <c r="D232" i="1"/>
  <c r="H232" i="1" s="1"/>
  <c r="C232" i="1"/>
  <c r="G231" i="1"/>
  <c r="D231" i="1"/>
  <c r="H231" i="1" s="1"/>
  <c r="C231" i="1"/>
  <c r="D230" i="1"/>
  <c r="H230" i="1" s="1"/>
  <c r="C230" i="1"/>
  <c r="D229" i="1"/>
  <c r="H229" i="1" s="1"/>
  <c r="C229" i="1"/>
  <c r="G228" i="1"/>
  <c r="D228" i="1"/>
  <c r="H228" i="1" s="1"/>
  <c r="C228" i="1"/>
  <c r="G227" i="1"/>
  <c r="D227" i="1"/>
  <c r="H227" i="1" s="1"/>
  <c r="C227" i="1"/>
  <c r="C226" i="1"/>
  <c r="D225" i="1"/>
  <c r="H225" i="1" s="1"/>
  <c r="C225" i="1"/>
  <c r="D224" i="1"/>
  <c r="H224" i="1" s="1"/>
  <c r="C224" i="1"/>
  <c r="D223" i="1"/>
  <c r="H223" i="1" s="1"/>
  <c r="C223" i="1"/>
  <c r="D222" i="1"/>
  <c r="H222" i="1" s="1"/>
  <c r="C222" i="1"/>
  <c r="D221" i="1"/>
  <c r="H221" i="1" s="1"/>
  <c r="C221" i="1"/>
  <c r="G220" i="1"/>
  <c r="D220" i="1"/>
  <c r="H220" i="1" s="1"/>
  <c r="C220" i="1"/>
  <c r="G219" i="1"/>
  <c r="D219" i="1"/>
  <c r="H219" i="1" s="1"/>
  <c r="C219" i="1"/>
  <c r="D218" i="1"/>
  <c r="H218" i="1" s="1"/>
  <c r="C218" i="1"/>
  <c r="D217" i="1"/>
  <c r="H217" i="1" s="1"/>
  <c r="C217" i="1"/>
  <c r="G216" i="1"/>
  <c r="D216" i="1"/>
  <c r="H216" i="1" s="1"/>
  <c r="C216" i="1"/>
  <c r="G215" i="1"/>
  <c r="D215" i="1"/>
  <c r="H215" i="1" s="1"/>
  <c r="C215" i="1"/>
  <c r="D214" i="1"/>
  <c r="H214" i="1" s="1"/>
  <c r="C214" i="1"/>
  <c r="D213" i="1"/>
  <c r="H213" i="1" s="1"/>
  <c r="C213" i="1"/>
  <c r="G212" i="1"/>
  <c r="D212" i="1"/>
  <c r="H212" i="1" s="1"/>
  <c r="C212" i="1"/>
  <c r="G211" i="1"/>
  <c r="D211" i="1"/>
  <c r="H211" i="1" s="1"/>
  <c r="C211" i="1"/>
  <c r="D210" i="1"/>
  <c r="H210" i="1" s="1"/>
  <c r="C210" i="1"/>
  <c r="D209" i="1"/>
  <c r="H209" i="1" s="1"/>
  <c r="C209" i="1"/>
  <c r="G208" i="1"/>
  <c r="D208" i="1"/>
  <c r="H208" i="1" s="1"/>
  <c r="C208" i="1"/>
  <c r="G207" i="1"/>
  <c r="D207" i="1"/>
  <c r="H207" i="1" s="1"/>
  <c r="C207" i="1"/>
  <c r="D206" i="1"/>
  <c r="H206" i="1" s="1"/>
  <c r="C206" i="1"/>
  <c r="D205" i="1"/>
  <c r="H205" i="1" s="1"/>
  <c r="C205" i="1"/>
  <c r="G204" i="1"/>
  <c r="D204" i="1"/>
  <c r="H204" i="1" s="1"/>
  <c r="C204" i="1"/>
  <c r="G203" i="1"/>
  <c r="D203" i="1"/>
  <c r="H203" i="1" s="1"/>
  <c r="C203" i="1"/>
  <c r="D202" i="1"/>
  <c r="H202" i="1" s="1"/>
  <c r="C202" i="1"/>
  <c r="D201" i="1"/>
  <c r="H201" i="1" s="1"/>
  <c r="C201" i="1"/>
  <c r="G200" i="1"/>
  <c r="D200" i="1"/>
  <c r="H200" i="1" s="1"/>
  <c r="C200" i="1"/>
  <c r="G199" i="1"/>
  <c r="D199" i="1"/>
  <c r="H199" i="1" s="1"/>
  <c r="C199" i="1"/>
  <c r="D197" i="1"/>
  <c r="H197" i="1" s="1"/>
  <c r="C197" i="1"/>
  <c r="D196" i="1"/>
  <c r="H196" i="1" s="1"/>
  <c r="C196" i="1"/>
  <c r="D195" i="1"/>
  <c r="H195" i="1" s="1"/>
  <c r="C195" i="1"/>
  <c r="D194" i="1"/>
  <c r="H194" i="1" s="1"/>
  <c r="C194" i="1"/>
  <c r="D193" i="1"/>
  <c r="H193" i="1" s="1"/>
  <c r="C193" i="1"/>
  <c r="D192" i="1"/>
  <c r="H192" i="1" s="1"/>
  <c r="C192" i="1"/>
  <c r="D191" i="1"/>
  <c r="H191" i="1" s="1"/>
  <c r="C191" i="1"/>
  <c r="C190" i="1"/>
  <c r="G189" i="1"/>
  <c r="D189" i="1"/>
  <c r="H189" i="1" s="1"/>
  <c r="C189" i="1"/>
  <c r="G188" i="1"/>
  <c r="D188" i="1"/>
  <c r="H188" i="1" s="1"/>
  <c r="C188" i="1"/>
  <c r="D187" i="1"/>
  <c r="H187" i="1" s="1"/>
  <c r="C187" i="1"/>
  <c r="D186" i="1"/>
  <c r="H186" i="1" s="1"/>
  <c r="C186" i="1"/>
  <c r="G185" i="1"/>
  <c r="D185" i="1"/>
  <c r="H185" i="1" s="1"/>
  <c r="C185" i="1"/>
  <c r="G184" i="1"/>
  <c r="D184" i="1"/>
  <c r="H184" i="1" s="1"/>
  <c r="C184" i="1"/>
  <c r="D183" i="1"/>
  <c r="H183" i="1" s="1"/>
  <c r="C183" i="1"/>
  <c r="D182" i="1"/>
  <c r="H182" i="1" s="1"/>
  <c r="C182" i="1"/>
  <c r="D181" i="1"/>
  <c r="H181" i="1" s="1"/>
  <c r="C181" i="1"/>
  <c r="G180" i="1"/>
  <c r="D180" i="1"/>
  <c r="H180" i="1" s="1"/>
  <c r="C180" i="1"/>
  <c r="D179" i="1"/>
  <c r="H179" i="1" s="1"/>
  <c r="C179" i="1"/>
  <c r="D178" i="1"/>
  <c r="H178" i="1" s="1"/>
  <c r="C178" i="1"/>
  <c r="G177" i="1"/>
  <c r="D177" i="1"/>
  <c r="H177" i="1" s="1"/>
  <c r="C177" i="1"/>
  <c r="D176" i="1"/>
  <c r="H176" i="1" s="1"/>
  <c r="C176" i="1"/>
  <c r="D175" i="1"/>
  <c r="H175" i="1" s="1"/>
  <c r="C175" i="1"/>
  <c r="C174" i="1"/>
  <c r="D173" i="1"/>
  <c r="H173" i="1" s="1"/>
  <c r="C173" i="1"/>
  <c r="G172" i="1"/>
  <c r="D172" i="1"/>
  <c r="H172" i="1" s="1"/>
  <c r="C172" i="1"/>
  <c r="D171" i="1"/>
  <c r="H171" i="1" s="1"/>
  <c r="C171" i="1"/>
  <c r="D170" i="1"/>
  <c r="H170" i="1" s="1"/>
  <c r="C170" i="1"/>
  <c r="G169" i="1"/>
  <c r="D169" i="1"/>
  <c r="H169" i="1" s="1"/>
  <c r="C169" i="1"/>
  <c r="D168" i="1"/>
  <c r="H168" i="1" s="1"/>
  <c r="C168" i="1"/>
  <c r="D167" i="1"/>
  <c r="H167" i="1" s="1"/>
  <c r="C167" i="1"/>
  <c r="D166" i="1"/>
  <c r="H166" i="1" s="1"/>
  <c r="C166" i="1"/>
  <c r="G165" i="1"/>
  <c r="D165" i="1"/>
  <c r="H165" i="1" s="1"/>
  <c r="C165" i="1"/>
  <c r="D164" i="1"/>
  <c r="H164" i="1" s="1"/>
  <c r="C164" i="1"/>
  <c r="D163" i="1"/>
  <c r="H163" i="1" s="1"/>
  <c r="C163" i="1"/>
  <c r="D162" i="1"/>
  <c r="H162" i="1" s="1"/>
  <c r="C162" i="1"/>
  <c r="G161" i="1"/>
  <c r="D161" i="1"/>
  <c r="H161" i="1" s="1"/>
  <c r="C161" i="1"/>
  <c r="C160" i="1"/>
  <c r="D159" i="1"/>
  <c r="H159" i="1" s="1"/>
  <c r="C159" i="1"/>
  <c r="D158" i="1"/>
  <c r="H158" i="1" s="1"/>
  <c r="C158" i="1"/>
  <c r="G157" i="1"/>
  <c r="D157" i="1"/>
  <c r="H157" i="1" s="1"/>
  <c r="C157" i="1"/>
  <c r="D156" i="1"/>
  <c r="H156" i="1" s="1"/>
  <c r="C156" i="1"/>
  <c r="D155" i="1"/>
  <c r="H155" i="1" s="1"/>
  <c r="C155" i="1"/>
  <c r="D154" i="1"/>
  <c r="H154" i="1" s="1"/>
  <c r="C154" i="1"/>
  <c r="G153" i="1"/>
  <c r="D153" i="1"/>
  <c r="H153" i="1" s="1"/>
  <c r="C153" i="1"/>
  <c r="G152" i="1"/>
  <c r="D152" i="1"/>
  <c r="H152" i="1" s="1"/>
  <c r="C152" i="1"/>
  <c r="D151" i="1"/>
  <c r="H151" i="1" s="1"/>
  <c r="C151" i="1"/>
  <c r="D150" i="1"/>
  <c r="H150" i="1" s="1"/>
  <c r="C150" i="1"/>
  <c r="C149" i="1"/>
  <c r="G147" i="1"/>
  <c r="D147" i="1"/>
  <c r="H147" i="1" s="1"/>
  <c r="C147"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D136" i="1"/>
  <c r="H136" i="1" s="1"/>
  <c r="C136" i="1"/>
  <c r="G135" i="1"/>
  <c r="D135" i="1"/>
  <c r="H135" i="1" s="1"/>
  <c r="C135" i="1"/>
  <c r="G134" i="1"/>
  <c r="D134" i="1"/>
  <c r="H134" i="1" s="1"/>
  <c r="C134" i="1"/>
  <c r="G133" i="1"/>
  <c r="D133" i="1"/>
  <c r="H133" i="1" s="1"/>
  <c r="C133" i="1"/>
  <c r="G132" i="1"/>
  <c r="D132" i="1"/>
  <c r="H132" i="1" s="1"/>
  <c r="C132" i="1"/>
  <c r="G131" i="1"/>
  <c r="D131" i="1"/>
  <c r="H131" i="1" s="1"/>
  <c r="C131" i="1"/>
  <c r="D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C108" i="1"/>
  <c r="D107" i="1"/>
  <c r="G107" i="1" s="1"/>
  <c r="C107" i="1"/>
  <c r="H106" i="1"/>
  <c r="D106" i="1"/>
  <c r="G106" i="1" s="1"/>
  <c r="C106" i="1"/>
  <c r="D105" i="1"/>
  <c r="G105" i="1" s="1"/>
  <c r="C105" i="1"/>
  <c r="H104" i="1"/>
  <c r="D104" i="1"/>
  <c r="G104" i="1" s="1"/>
  <c r="C104"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D90" i="1"/>
  <c r="G90" i="1" s="1"/>
  <c r="C90" i="1"/>
  <c r="H89" i="1"/>
  <c r="D89" i="1"/>
  <c r="G89" i="1" s="1"/>
  <c r="C89" i="1"/>
  <c r="H88" i="1"/>
  <c r="G88" i="1"/>
  <c r="D88" i="1"/>
  <c r="C88" i="1"/>
  <c r="D87" i="1"/>
  <c r="H87" i="1" s="1"/>
  <c r="C87" i="1"/>
  <c r="H86" i="1"/>
  <c r="G86" i="1"/>
  <c r="D86" i="1"/>
  <c r="C86" i="1"/>
  <c r="H85" i="1"/>
  <c r="G85" i="1"/>
  <c r="D85" i="1"/>
  <c r="C85" i="1"/>
  <c r="H84" i="1"/>
  <c r="G84" i="1"/>
  <c r="D84" i="1"/>
  <c r="C84" i="1"/>
  <c r="H83" i="1"/>
  <c r="G83" i="1"/>
  <c r="D83" i="1"/>
  <c r="C83" i="1"/>
  <c r="H82" i="1"/>
  <c r="D82" i="1"/>
  <c r="G82" i="1" s="1"/>
  <c r="C82" i="1"/>
  <c r="H81" i="1"/>
  <c r="G81" i="1"/>
  <c r="D81" i="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D72" i="1"/>
  <c r="H72" i="1" s="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D61" i="1"/>
  <c r="H61" i="1" s="1"/>
  <c r="C61" i="1"/>
  <c r="D60" i="1"/>
  <c r="H60" i="1" s="1"/>
  <c r="C60" i="1"/>
  <c r="D59" i="1"/>
  <c r="H59" i="1" s="1"/>
  <c r="C59" i="1"/>
  <c r="D58" i="1"/>
  <c r="H58" i="1" s="1"/>
  <c r="C58" i="1"/>
  <c r="D57" i="1"/>
  <c r="H57" i="1" s="1"/>
  <c r="C57" i="1"/>
  <c r="H56" i="1"/>
  <c r="D56" i="1"/>
  <c r="G56" i="1" s="1"/>
  <c r="C56" i="1"/>
  <c r="D55" i="1"/>
  <c r="H55" i="1" s="1"/>
  <c r="C55" i="1"/>
  <c r="D54" i="1"/>
  <c r="G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12" i="9" l="1"/>
  <c r="B312" i="9" s="1"/>
  <c r="E327" i="9"/>
  <c r="B327" i="9" s="1"/>
  <c r="H650" i="1"/>
  <c r="F236" i="9"/>
  <c r="B236" i="9" s="1"/>
  <c r="E31" i="9"/>
  <c r="B31" i="9" s="1"/>
  <c r="E320" i="9"/>
  <c r="B320" i="9" s="1"/>
  <c r="E324" i="9"/>
  <c r="B324" i="9" s="1"/>
  <c r="E307" i="9"/>
  <c r="B307" i="9" s="1"/>
  <c r="C1300" i="1"/>
  <c r="F428" i="4"/>
  <c r="G1399" i="1"/>
  <c r="G1341" i="1"/>
  <c r="G1305" i="1"/>
  <c r="G1390" i="1"/>
  <c r="G1389" i="1"/>
  <c r="G1388" i="1"/>
  <c r="G1387" i="1"/>
  <c r="G1386" i="1"/>
  <c r="G1385" i="1"/>
  <c r="G1384" i="1"/>
  <c r="G1306" i="1"/>
  <c r="G1309" i="1"/>
  <c r="G1304" i="1"/>
  <c r="G1303" i="1"/>
  <c r="G1312" i="1"/>
  <c r="G1311" i="1"/>
  <c r="G1254" i="1"/>
  <c r="G1252" i="1"/>
  <c r="G1253" i="1"/>
  <c r="D1264" i="1"/>
  <c r="H1203" i="1"/>
  <c r="H1251" i="1"/>
  <c r="E340" i="9"/>
  <c r="B340" i="9" s="1"/>
  <c r="H1281" i="1"/>
  <c r="G1289" i="1"/>
  <c r="G1290" i="1"/>
  <c r="H1294" i="1"/>
  <c r="H1292" i="1"/>
  <c r="H1291" i="1"/>
  <c r="H1296" i="1"/>
  <c r="C1268" i="1"/>
  <c r="E255" i="5"/>
  <c r="D1259" i="1" s="1"/>
  <c r="H1259" i="1" s="1"/>
  <c r="E304" i="9"/>
  <c r="B304" i="9" s="1"/>
  <c r="G1260" i="1"/>
  <c r="G1261" i="1"/>
  <c r="F256" i="5"/>
  <c r="G1294" i="1"/>
  <c r="G1292" i="1"/>
  <c r="G1302" i="1"/>
  <c r="E296" i="5"/>
  <c r="D1300" i="1" s="1"/>
  <c r="D1301" i="1"/>
  <c r="G1296" i="1"/>
  <c r="G1291" i="1"/>
  <c r="H1290" i="1"/>
  <c r="G1281" i="1"/>
  <c r="G1286" i="1"/>
  <c r="G1258" i="1"/>
  <c r="G1257" i="1"/>
  <c r="G1188" i="1"/>
  <c r="G1199" i="1"/>
  <c r="H1200" i="1"/>
  <c r="G1251" i="1"/>
  <c r="E326" i="9"/>
  <c r="B326" i="9" s="1"/>
  <c r="D1201" i="1"/>
  <c r="H1201" i="1" s="1"/>
  <c r="G1201" i="1"/>
  <c r="G1203" i="1"/>
  <c r="E319" i="9"/>
  <c r="B319" i="9" s="1"/>
  <c r="G1198" i="1"/>
  <c r="F181" i="5"/>
  <c r="D1185" i="1"/>
  <c r="H1184" i="1"/>
  <c r="G1182" i="1"/>
  <c r="G1183" i="1"/>
  <c r="G1172" i="1"/>
  <c r="G1170" i="1"/>
  <c r="H1171" i="1"/>
  <c r="H1167" i="1"/>
  <c r="G1164" i="1"/>
  <c r="G1155" i="1"/>
  <c r="G1160" i="1"/>
  <c r="G1154" i="1"/>
  <c r="G1141" i="1"/>
  <c r="G1147" i="1"/>
  <c r="H1124" i="1"/>
  <c r="G1124" i="1"/>
  <c r="D1125" i="1"/>
  <c r="F120" i="5"/>
  <c r="G1061" i="1"/>
  <c r="G1062" i="1"/>
  <c r="G1060" i="1"/>
  <c r="G1057" i="1"/>
  <c r="G1059" i="1"/>
  <c r="D1050" i="1"/>
  <c r="H1050" i="1" s="1"/>
  <c r="G1052" i="1"/>
  <c r="G1035" i="1"/>
  <c r="G1030" i="1"/>
  <c r="G1029" i="1"/>
  <c r="G1026" i="1"/>
  <c r="G1025" i="1"/>
  <c r="H1055" i="1"/>
  <c r="G1034" i="1"/>
  <c r="G1039" i="1"/>
  <c r="G1024" i="1"/>
  <c r="G1033" i="1"/>
  <c r="G1022" i="1"/>
  <c r="G1021" i="1"/>
  <c r="G1018" i="1"/>
  <c r="H1018" i="1"/>
  <c r="G1020" i="1"/>
  <c r="H1457" i="1"/>
  <c r="G1536" i="1"/>
  <c r="G1531" i="1"/>
  <c r="G1525" i="1"/>
  <c r="H1525" i="1"/>
  <c r="F130" i="6"/>
  <c r="D1526" i="1"/>
  <c r="F129" i="6"/>
  <c r="H1514" i="1"/>
  <c r="H1515" i="1"/>
  <c r="F118" i="6"/>
  <c r="G1511" i="1"/>
  <c r="G1513" i="1"/>
  <c r="G1509" i="1"/>
  <c r="G1507" i="1"/>
  <c r="G1506" i="1"/>
  <c r="D1503" i="1"/>
  <c r="G1502" i="1"/>
  <c r="H1478" i="1"/>
  <c r="G1478" i="1"/>
  <c r="F82" i="6"/>
  <c r="H1471" i="1"/>
  <c r="H1472" i="1"/>
  <c r="H1451" i="1"/>
  <c r="G1438" i="1"/>
  <c r="G1435" i="1"/>
  <c r="G1436" i="1"/>
  <c r="H1433" i="1"/>
  <c r="D1432" i="1"/>
  <c r="D1424" i="1"/>
  <c r="H1412" i="1"/>
  <c r="G1409" i="1"/>
  <c r="G1410" i="1"/>
  <c r="H1403" i="1"/>
  <c r="G1404" i="1"/>
  <c r="G1662" i="1"/>
  <c r="G1659" i="1"/>
  <c r="H1659" i="1"/>
  <c r="G1654" i="1"/>
  <c r="H1639" i="1"/>
  <c r="G1634" i="1"/>
  <c r="H1635" i="1"/>
  <c r="H1683" i="1"/>
  <c r="H1611" i="1"/>
  <c r="H1607" i="1"/>
  <c r="C1604" i="1"/>
  <c r="H1604" i="1" s="1"/>
  <c r="H1602" i="1"/>
  <c r="G1602" i="1"/>
  <c r="G1595" i="1"/>
  <c r="H1595" i="1"/>
  <c r="H1599" i="1"/>
  <c r="H1591" i="1"/>
  <c r="D6" i="8"/>
  <c r="C1583" i="1" s="1"/>
  <c r="G1583" i="1" s="1"/>
  <c r="H1587" i="1"/>
  <c r="G1586" i="1"/>
  <c r="I35" i="3"/>
  <c r="D1571" i="1"/>
  <c r="G302" i="1"/>
  <c r="G414" i="1"/>
  <c r="G645" i="1"/>
  <c r="G967" i="1"/>
  <c r="E85" i="9"/>
  <c r="B85" i="9" s="1"/>
  <c r="G839" i="1"/>
  <c r="H770" i="1"/>
  <c r="H752" i="1"/>
  <c r="G731" i="1"/>
  <c r="H727" i="1"/>
  <c r="G699" i="1"/>
  <c r="G695" i="1"/>
  <c r="H670" i="1"/>
  <c r="G662" i="1"/>
  <c r="H655" i="1"/>
  <c r="G654" i="1"/>
  <c r="G652" i="1"/>
  <c r="E296" i="9"/>
  <c r="B296" i="9" s="1"/>
  <c r="G649" i="1"/>
  <c r="H646" i="1"/>
  <c r="E648" i="4"/>
  <c r="D642" i="1" s="1"/>
  <c r="H642" i="1" s="1"/>
  <c r="E294" i="9"/>
  <c r="B294" i="9" s="1"/>
  <c r="F426" i="4"/>
  <c r="G642" i="1"/>
  <c r="E647" i="4"/>
  <c r="D641" i="1" s="1"/>
  <c r="G298" i="1"/>
  <c r="D422" i="1"/>
  <c r="G421" i="1"/>
  <c r="G301" i="1"/>
  <c r="D423" i="1"/>
  <c r="H423" i="1" s="1"/>
  <c r="E153" i="9"/>
  <c r="B153" i="9" s="1"/>
  <c r="G407" i="1"/>
  <c r="F412" i="4"/>
  <c r="G396" i="1"/>
  <c r="G384" i="1"/>
  <c r="G375" i="1"/>
  <c r="E373" i="4"/>
  <c r="D368" i="1" s="1"/>
  <c r="G371" i="1"/>
  <c r="D285" i="1"/>
  <c r="E273" i="4"/>
  <c r="G270" i="1"/>
  <c r="B247" i="9"/>
  <c r="E262" i="4"/>
  <c r="D258" i="1" s="1"/>
  <c r="G266" i="1"/>
  <c r="E70" i="9"/>
  <c r="B70" i="9" s="1"/>
  <c r="E230" i="4"/>
  <c r="D226" i="1" s="1"/>
  <c r="H226" i="1" s="1"/>
  <c r="F237" i="4"/>
  <c r="G224" i="1"/>
  <c r="F225" i="4"/>
  <c r="F221" i="4"/>
  <c r="G223" i="1"/>
  <c r="E202" i="4"/>
  <c r="D198" i="1" s="1"/>
  <c r="G197" i="1"/>
  <c r="G196" i="1"/>
  <c r="B243" i="9"/>
  <c r="G193" i="1"/>
  <c r="E164" i="4"/>
  <c r="D160" i="1" s="1"/>
  <c r="H160" i="1" s="1"/>
  <c r="G192" i="1"/>
  <c r="F194" i="4"/>
  <c r="E54" i="9"/>
  <c r="B54" i="9" s="1"/>
  <c r="F241" i="9"/>
  <c r="B241" i="9" s="1"/>
  <c r="E53" i="9"/>
  <c r="B53" i="9" s="1"/>
  <c r="G181" i="1"/>
  <c r="E50" i="9"/>
  <c r="B50" i="9" s="1"/>
  <c r="D174" i="1"/>
  <c r="H174" i="1" s="1"/>
  <c r="G176" i="1"/>
  <c r="G173" i="1"/>
  <c r="G168" i="1"/>
  <c r="G164" i="1"/>
  <c r="E153" i="4"/>
  <c r="G24" i="9" s="1"/>
  <c r="G156" i="1"/>
  <c r="F237" i="9"/>
  <c r="B237" i="9" s="1"/>
  <c r="E491" i="4"/>
  <c r="D485" i="1" s="1"/>
  <c r="D303" i="1"/>
  <c r="D304" i="1"/>
  <c r="G136" i="1"/>
  <c r="G146" i="1"/>
  <c r="F125" i="4"/>
  <c r="F126" i="4"/>
  <c r="D108" i="1"/>
  <c r="B235" i="9"/>
  <c r="H107" i="1"/>
  <c r="H105" i="1"/>
  <c r="H103" i="1"/>
  <c r="G87" i="1"/>
  <c r="F91" i="4"/>
  <c r="E42" i="9"/>
  <c r="F233" i="9"/>
  <c r="B233" i="9" s="1"/>
  <c r="G78" i="1"/>
  <c r="H78" i="1"/>
  <c r="G72" i="1"/>
  <c r="G71" i="1"/>
  <c r="G70" i="1"/>
  <c r="G63" i="1"/>
  <c r="F64" i="4"/>
  <c r="G60" i="1"/>
  <c r="G61" i="1"/>
  <c r="G59" i="1"/>
  <c r="G57" i="1"/>
  <c r="G58" i="1"/>
  <c r="F49" i="4"/>
  <c r="G45" i="1"/>
  <c r="G55" i="1"/>
  <c r="H54" i="1"/>
  <c r="E30" i="9"/>
  <c r="B30" i="9" s="1"/>
  <c r="F229" i="9"/>
  <c r="B229" i="9" s="1"/>
  <c r="E7" i="4"/>
  <c r="D3" i="1" s="1"/>
  <c r="E322" i="9"/>
  <c r="B322" i="9" s="1"/>
  <c r="E36" i="9"/>
  <c r="B36" i="9" s="1"/>
  <c r="E311" i="9"/>
  <c r="F297" i="4"/>
  <c r="C293" i="1"/>
  <c r="G4" i="1"/>
  <c r="G6" i="1"/>
  <c r="G8" i="1"/>
  <c r="G10" i="1"/>
  <c r="G12" i="1"/>
  <c r="G15" i="1"/>
  <c r="G17" i="1"/>
  <c r="G19" i="1"/>
  <c r="G21" i="1"/>
  <c r="G23" i="1"/>
  <c r="G117" i="1"/>
  <c r="G120" i="1"/>
  <c r="G122" i="1"/>
  <c r="G124" i="1"/>
  <c r="G126" i="1"/>
  <c r="G128" i="1"/>
  <c r="G155" i="1"/>
  <c r="G163" i="1"/>
  <c r="G171" i="1"/>
  <c r="G175" i="1"/>
  <c r="G183" i="1"/>
  <c r="G191" i="1"/>
  <c r="G202" i="1"/>
  <c r="G210" i="1"/>
  <c r="G218" i="1"/>
  <c r="G226" i="1"/>
  <c r="G234" i="1"/>
  <c r="G242" i="1"/>
  <c r="G250" i="1"/>
  <c r="G284" i="1"/>
  <c r="G292" i="1"/>
  <c r="G306" i="1"/>
  <c r="G317" i="1"/>
  <c r="G325" i="1"/>
  <c r="G333" i="1"/>
  <c r="G341" i="1"/>
  <c r="G349" i="1"/>
  <c r="G359" i="1"/>
  <c r="G367" i="1"/>
  <c r="G374" i="1"/>
  <c r="G382" i="1"/>
  <c r="G390" i="1"/>
  <c r="G398" i="1"/>
  <c r="G402" i="1"/>
  <c r="H1550" i="1"/>
  <c r="G1550" i="1"/>
  <c r="I1550" i="1" s="1"/>
  <c r="J1550" i="1"/>
  <c r="H1593" i="1"/>
  <c r="G1593" i="1"/>
  <c r="H1609" i="1"/>
  <c r="G1609" i="1"/>
  <c r="F29" i="4"/>
  <c r="C25" i="1"/>
  <c r="F120" i="4"/>
  <c r="D106" i="4"/>
  <c r="C116" i="1"/>
  <c r="H1554" i="1"/>
  <c r="G1554" i="1"/>
  <c r="I1554" i="1" s="1"/>
  <c r="J1554" i="1"/>
  <c r="F153" i="4"/>
  <c r="F269" i="4"/>
  <c r="C265" i="1"/>
  <c r="G5" i="1"/>
  <c r="G7" i="1"/>
  <c r="G9" i="1"/>
  <c r="G11" i="1"/>
  <c r="G13" i="1"/>
  <c r="G14" i="1"/>
  <c r="G16" i="1"/>
  <c r="G18" i="1"/>
  <c r="G20" i="1"/>
  <c r="G22" i="1"/>
  <c r="G24" i="1"/>
  <c r="G118" i="1"/>
  <c r="G119" i="1"/>
  <c r="G121" i="1"/>
  <c r="G123" i="1"/>
  <c r="G125" i="1"/>
  <c r="G127" i="1"/>
  <c r="G129" i="1"/>
  <c r="D149" i="1"/>
  <c r="G151" i="1"/>
  <c r="G159" i="1"/>
  <c r="G167" i="1"/>
  <c r="G179" i="1"/>
  <c r="G187" i="1"/>
  <c r="G195" i="1"/>
  <c r="G206" i="1"/>
  <c r="G214" i="1"/>
  <c r="G222" i="1"/>
  <c r="G230" i="1"/>
  <c r="G238" i="1"/>
  <c r="G246" i="1"/>
  <c r="G254" i="1"/>
  <c r="G261" i="1"/>
  <c r="G268" i="1"/>
  <c r="G272" i="1"/>
  <c r="G276" i="1"/>
  <c r="G280" i="1"/>
  <c r="G288" i="1"/>
  <c r="G300" i="1"/>
  <c r="G310" i="1"/>
  <c r="G314" i="1"/>
  <c r="G321" i="1"/>
  <c r="G329" i="1"/>
  <c r="G337" i="1"/>
  <c r="G345" i="1"/>
  <c r="G353" i="1"/>
  <c r="G363" i="1"/>
  <c r="G370" i="1"/>
  <c r="G378" i="1"/>
  <c r="G386" i="1"/>
  <c r="G394" i="1"/>
  <c r="G406" i="1"/>
  <c r="G410" i="1"/>
  <c r="G416" i="1"/>
  <c r="G150" i="1"/>
  <c r="G154" i="1"/>
  <c r="G158" i="1"/>
  <c r="G162" i="1"/>
  <c r="G166" i="1"/>
  <c r="G170" i="1"/>
  <c r="G174" i="1"/>
  <c r="G178" i="1"/>
  <c r="G182" i="1"/>
  <c r="G186" i="1"/>
  <c r="G190" i="1"/>
  <c r="G194" i="1"/>
  <c r="G201" i="1"/>
  <c r="G205" i="1"/>
  <c r="G209" i="1"/>
  <c r="G213" i="1"/>
  <c r="G217" i="1"/>
  <c r="G221" i="1"/>
  <c r="G225" i="1"/>
  <c r="G229" i="1"/>
  <c r="G233" i="1"/>
  <c r="G237" i="1"/>
  <c r="G241" i="1"/>
  <c r="G245" i="1"/>
  <c r="G249" i="1"/>
  <c r="G253" i="1"/>
  <c r="G257" i="1"/>
  <c r="G260" i="1"/>
  <c r="G264" i="1"/>
  <c r="G267" i="1"/>
  <c r="G271" i="1"/>
  <c r="G275" i="1"/>
  <c r="G279" i="1"/>
  <c r="G283" i="1"/>
  <c r="G287" i="1"/>
  <c r="G291" i="1"/>
  <c r="G294" i="1"/>
  <c r="G299" i="1"/>
  <c r="G305" i="1"/>
  <c r="G309" i="1"/>
  <c r="G313" i="1"/>
  <c r="G320" i="1"/>
  <c r="G324" i="1"/>
  <c r="G328" i="1"/>
  <c r="G332" i="1"/>
  <c r="G336" i="1"/>
  <c r="G340" i="1"/>
  <c r="G344" i="1"/>
  <c r="G348" i="1"/>
  <c r="G352" i="1"/>
  <c r="G358" i="1"/>
  <c r="G362" i="1"/>
  <c r="G366" i="1"/>
  <c r="G369" i="1"/>
  <c r="G373" i="1"/>
  <c r="G377" i="1"/>
  <c r="G381" i="1"/>
  <c r="G385" i="1"/>
  <c r="G389" i="1"/>
  <c r="G393" i="1"/>
  <c r="G397" i="1"/>
  <c r="G401" i="1"/>
  <c r="G405" i="1"/>
  <c r="G409" i="1"/>
  <c r="G415" i="1"/>
  <c r="G423" i="1"/>
  <c r="H1562" i="1"/>
  <c r="G1562" i="1"/>
  <c r="J1562" i="1"/>
  <c r="H1542" i="1"/>
  <c r="G1542" i="1"/>
  <c r="I1542" i="1" s="1"/>
  <c r="J1542" i="1"/>
  <c r="H1558" i="1"/>
  <c r="G1558" i="1"/>
  <c r="I1558" i="1" s="1"/>
  <c r="J1558" i="1"/>
  <c r="H1629" i="1"/>
  <c r="G1629" i="1"/>
  <c r="H1637" i="1"/>
  <c r="G1637" i="1"/>
  <c r="H1653" i="1"/>
  <c r="G1653" i="1"/>
  <c r="H1661" i="1"/>
  <c r="G1661" i="1"/>
  <c r="H1685" i="1"/>
  <c r="G1685" i="1"/>
  <c r="H1565" i="1"/>
  <c r="G1565" i="1"/>
  <c r="I1565" i="1" s="1"/>
  <c r="H1569" i="1"/>
  <c r="G1569" i="1"/>
  <c r="I1569" i="1" s="1"/>
  <c r="H1572" i="1"/>
  <c r="G1572" i="1"/>
  <c r="H1575" i="1"/>
  <c r="G1575" i="1"/>
  <c r="I1575" i="1" s="1"/>
  <c r="H1578" i="1"/>
  <c r="G1578" i="1"/>
  <c r="I1578" i="1" s="1"/>
  <c r="H1589" i="1"/>
  <c r="G1589" i="1"/>
  <c r="H1605" i="1"/>
  <c r="G1605" i="1"/>
  <c r="H1649" i="1"/>
  <c r="G1649" i="1"/>
  <c r="H1657" i="1"/>
  <c r="G1657" i="1"/>
  <c r="H1673" i="1"/>
  <c r="G1673" i="1"/>
  <c r="H1681" i="1"/>
  <c r="G1681" i="1"/>
  <c r="E106" i="4"/>
  <c r="D102" i="1" s="1"/>
  <c r="F107" i="4"/>
  <c r="F230" i="4"/>
  <c r="F621" i="4"/>
  <c r="C615" i="1"/>
  <c r="E70" i="5"/>
  <c r="F70" i="5" s="1"/>
  <c r="D1076" i="1"/>
  <c r="E35" i="6"/>
  <c r="D1450" i="1"/>
  <c r="F89" i="6"/>
  <c r="C1485" i="1"/>
  <c r="I30" i="3"/>
  <c r="D1510" i="1"/>
  <c r="H1546" i="1"/>
  <c r="G1546" i="1"/>
  <c r="I1546" i="1" s="1"/>
  <c r="J1546" i="1"/>
  <c r="H1548" i="1"/>
  <c r="G1548" i="1"/>
  <c r="I1548" i="1" s="1"/>
  <c r="I1551" i="1"/>
  <c r="H1552" i="1"/>
  <c r="G1552" i="1"/>
  <c r="I1552" i="1" s="1"/>
  <c r="I1559" i="1"/>
  <c r="H1560" i="1"/>
  <c r="G1560" i="1"/>
  <c r="J1565" i="1"/>
  <c r="J1569" i="1"/>
  <c r="J1575" i="1"/>
  <c r="J1578" i="1"/>
  <c r="H1585" i="1"/>
  <c r="G1585" i="1"/>
  <c r="H1601" i="1"/>
  <c r="G1601" i="1"/>
  <c r="H1617" i="1"/>
  <c r="G1617" i="1"/>
  <c r="H1625" i="1"/>
  <c r="G1625" i="1"/>
  <c r="H1645" i="1"/>
  <c r="G1645" i="1"/>
  <c r="H1669" i="1"/>
  <c r="G1669" i="1"/>
  <c r="H1677" i="1"/>
  <c r="G1677" i="1"/>
  <c r="D361" i="4"/>
  <c r="F366" i="4"/>
  <c r="F374" i="4"/>
  <c r="D373" i="4"/>
  <c r="F537" i="4"/>
  <c r="D536" i="4"/>
  <c r="C531" i="1"/>
  <c r="F557" i="4"/>
  <c r="C551" i="1"/>
  <c r="E571" i="4"/>
  <c r="D565" i="1" s="1"/>
  <c r="D572" i="1"/>
  <c r="E251" i="5"/>
  <c r="D1256" i="1"/>
  <c r="F291" i="5"/>
  <c r="C1295" i="1"/>
  <c r="E5" i="6"/>
  <c r="D1402" i="1"/>
  <c r="H1544" i="1"/>
  <c r="G1544" i="1"/>
  <c r="I1544" i="1" s="1"/>
  <c r="J1544" i="1"/>
  <c r="I1566" i="1"/>
  <c r="H1567" i="1"/>
  <c r="G1567" i="1"/>
  <c r="I1567" i="1" s="1"/>
  <c r="I1570" i="1"/>
  <c r="H1571" i="1"/>
  <c r="G1571" i="1"/>
  <c r="H1573" i="1"/>
  <c r="G1573" i="1"/>
  <c r="I1573" i="1" s="1"/>
  <c r="I1576" i="1"/>
  <c r="H1577" i="1"/>
  <c r="G1577" i="1"/>
  <c r="I1579" i="1"/>
  <c r="H1580" i="1"/>
  <c r="G1580" i="1"/>
  <c r="I1580" i="1" s="1"/>
  <c r="H1597" i="1"/>
  <c r="G1597" i="1"/>
  <c r="H1613" i="1"/>
  <c r="G1613" i="1"/>
  <c r="H1633" i="1"/>
  <c r="G1633" i="1"/>
  <c r="H1641" i="1"/>
  <c r="G1641" i="1"/>
  <c r="H1665" i="1"/>
  <c r="G1665" i="1"/>
  <c r="F44" i="4"/>
  <c r="D43" i="4"/>
  <c r="E431" i="4"/>
  <c r="D426" i="1"/>
  <c r="F479" i="4"/>
  <c r="C473" i="1"/>
  <c r="C485" i="1"/>
  <c r="D597" i="4"/>
  <c r="E219" i="5"/>
  <c r="F219" i="5" s="1"/>
  <c r="D1224" i="1"/>
  <c r="H33" i="3"/>
  <c r="C1538" i="1"/>
  <c r="F135" i="4"/>
  <c r="D134" i="4"/>
  <c r="F263" i="4"/>
  <c r="D262" i="4"/>
  <c r="E535" i="4"/>
  <c r="D7" i="5"/>
  <c r="F19" i="5"/>
  <c r="F119" i="5"/>
  <c r="F136" i="5"/>
  <c r="D135" i="5"/>
  <c r="D274" i="5"/>
  <c r="F277" i="5"/>
  <c r="E5" i="7"/>
  <c r="G346" i="9" s="1"/>
  <c r="E346" i="9"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H24" i="9"/>
  <c r="F431" i="4"/>
  <c r="F467" i="4"/>
  <c r="D466" i="4"/>
  <c r="D522" i="4"/>
  <c r="F529" i="4"/>
  <c r="G156" i="9"/>
  <c r="E156" i="9" s="1"/>
  <c r="B156" i="9" s="1"/>
  <c r="F607" i="4"/>
  <c r="G315" i="9"/>
  <c r="G316" i="9"/>
  <c r="D147" i="5"/>
  <c r="F150" i="5"/>
  <c r="H336" i="9"/>
  <c r="E336" i="9" s="1"/>
  <c r="B336" i="9" s="1"/>
  <c r="F178" i="5"/>
  <c r="G339" i="9"/>
  <c r="D141" i="6"/>
  <c r="H27" i="3"/>
  <c r="D7" i="4"/>
  <c r="F82" i="4"/>
  <c r="F140" i="4"/>
  <c r="F178" i="4"/>
  <c r="F203" i="4"/>
  <c r="D202" i="4"/>
  <c r="D152" i="4" s="1"/>
  <c r="D309" i="4"/>
  <c r="F314" i="4"/>
  <c r="F322" i="4"/>
  <c r="D321" i="4"/>
  <c r="E466" i="4"/>
  <c r="D460" i="1" s="1"/>
  <c r="F585" i="4"/>
  <c r="D584" i="4"/>
  <c r="D647" i="4"/>
  <c r="E12" i="5"/>
  <c r="F12" i="5" s="1"/>
  <c r="F71" i="5"/>
  <c r="F220" i="5"/>
  <c r="F252" i="5"/>
  <c r="F6" i="6"/>
  <c r="F54" i="6"/>
  <c r="F114" i="6"/>
  <c r="D51" i="8"/>
  <c r="F427" i="4"/>
  <c r="H316" i="9"/>
  <c r="H315" i="9"/>
  <c r="D88" i="5"/>
  <c r="D177" i="5"/>
  <c r="E337" i="9"/>
  <c r="B337"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310" i="9"/>
  <c r="E310" i="9" s="1"/>
  <c r="B3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80" i="9"/>
  <c r="H179" i="9"/>
  <c r="H309"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G209" i="9"/>
  <c r="E209" i="9" s="1"/>
  <c r="B209" i="9" s="1"/>
  <c r="L207" i="9"/>
  <c r="F207" i="9" s="1"/>
  <c r="I10" i="9"/>
  <c r="E26" i="9"/>
  <c r="B26" i="9" s="1"/>
  <c r="B34" i="9"/>
  <c r="B38" i="9"/>
  <c r="B42" i="9"/>
  <c r="B46" i="9"/>
  <c r="E49" i="9"/>
  <c r="B49" i="9" s="1"/>
  <c r="B55" i="9"/>
  <c r="E65" i="9"/>
  <c r="B65" i="9" s="1"/>
  <c r="B71" i="9"/>
  <c r="E81" i="9"/>
  <c r="B81" i="9" s="1"/>
  <c r="B87" i="9"/>
  <c r="E97" i="9"/>
  <c r="B97" i="9" s="1"/>
  <c r="E29" i="9"/>
  <c r="B29" i="9" s="1"/>
  <c r="E33" i="9"/>
  <c r="B33" i="9" s="1"/>
  <c r="E37" i="9"/>
  <c r="B37" i="9" s="1"/>
  <c r="E41" i="9"/>
  <c r="B41" i="9" s="1"/>
  <c r="E45" i="9"/>
  <c r="B45" i="9" s="1"/>
  <c r="B51" i="9"/>
  <c r="E61" i="9"/>
  <c r="B61" i="9" s="1"/>
  <c r="B67" i="9"/>
  <c r="E77" i="9"/>
  <c r="B77" i="9" s="1"/>
  <c r="B83" i="9"/>
  <c r="E93" i="9"/>
  <c r="B93" i="9" s="1"/>
  <c r="B99" i="9"/>
  <c r="E116" i="9"/>
  <c r="B116" i="9" s="1"/>
  <c r="B138" i="9"/>
  <c r="B146" i="9"/>
  <c r="B154" i="9"/>
  <c r="E160" i="9"/>
  <c r="B160" i="9" s="1"/>
  <c r="E168" i="9"/>
  <c r="B168" i="9" s="1"/>
  <c r="E136" i="9"/>
  <c r="B136" i="9" s="1"/>
  <c r="E144" i="9"/>
  <c r="B144" i="9" s="1"/>
  <c r="E152" i="9"/>
  <c r="B152" i="9" s="1"/>
  <c r="B158" i="9"/>
  <c r="B166" i="9"/>
  <c r="F298" i="9"/>
  <c r="B101" i="9"/>
  <c r="E104" i="9"/>
  <c r="B104" i="9" s="1"/>
  <c r="B109" i="9"/>
  <c r="E112" i="9"/>
  <c r="B112" i="9" s="1"/>
  <c r="B117" i="9"/>
  <c r="E120" i="9"/>
  <c r="B120" i="9" s="1"/>
  <c r="E164" i="9"/>
  <c r="B164" i="9" s="1"/>
  <c r="E172" i="9"/>
  <c r="B172" i="9" s="1"/>
  <c r="B275" i="9"/>
  <c r="B283" i="9"/>
  <c r="F288" i="9"/>
  <c r="B288" i="9" s="1"/>
  <c r="E313" i="9"/>
  <c r="B313" i="9" s="1"/>
  <c r="B323" i="9"/>
  <c r="B331" i="9"/>
  <c r="B305" i="9"/>
  <c r="B311" i="9"/>
  <c r="E329" i="9"/>
  <c r="B329" i="9" s="1"/>
  <c r="B239" i="9"/>
  <c r="B261" i="9"/>
  <c r="B271" i="9"/>
  <c r="B279" i="9"/>
  <c r="E325" i="9"/>
  <c r="B325" i="9" s="1"/>
  <c r="H1264" i="1" l="1"/>
  <c r="G1264" i="1"/>
  <c r="G1268" i="1"/>
  <c r="H1268" i="1"/>
  <c r="G1259" i="1"/>
  <c r="F255" i="5"/>
  <c r="H1300" i="1"/>
  <c r="G1300" i="1"/>
  <c r="H1301" i="1"/>
  <c r="G1301" i="1"/>
  <c r="E177" i="5"/>
  <c r="D1181" i="1" s="1"/>
  <c r="G1185" i="1"/>
  <c r="H1185" i="1"/>
  <c r="E316" i="9"/>
  <c r="B316" i="9" s="1"/>
  <c r="H1125" i="1"/>
  <c r="G1125" i="1"/>
  <c r="G1050" i="1"/>
  <c r="G1526" i="1"/>
  <c r="H1526" i="1"/>
  <c r="H1503" i="1"/>
  <c r="G1503" i="1"/>
  <c r="H1432" i="1"/>
  <c r="G1432" i="1"/>
  <c r="G1424" i="1"/>
  <c r="H1424" i="1"/>
  <c r="H1583" i="1"/>
  <c r="D44" i="8"/>
  <c r="I39" i="3" s="1"/>
  <c r="H422" i="1"/>
  <c r="G422" i="1"/>
  <c r="E360" i="4"/>
  <c r="H285" i="1"/>
  <c r="G285" i="1"/>
  <c r="D269" i="1"/>
  <c r="F273" i="4"/>
  <c r="G160" i="1"/>
  <c r="F164" i="4"/>
  <c r="E152" i="4"/>
  <c r="E299" i="4" s="1"/>
  <c r="F491" i="4"/>
  <c r="G108" i="1"/>
  <c r="H108" i="1"/>
  <c r="B346" i="9"/>
  <c r="E345" i="9"/>
  <c r="I10" i="3" s="1"/>
  <c r="D299" i="4"/>
  <c r="H18" i="3"/>
  <c r="C148" i="1"/>
  <c r="F228" i="9"/>
  <c r="B228" i="9" s="1"/>
  <c r="F147" i="5"/>
  <c r="C1152" i="1"/>
  <c r="F522" i="4"/>
  <c r="C516" i="1"/>
  <c r="F135" i="5"/>
  <c r="C1140" i="1"/>
  <c r="F262" i="4"/>
  <c r="C258" i="1"/>
  <c r="G1256" i="1"/>
  <c r="H1256" i="1"/>
  <c r="F361" i="4"/>
  <c r="C356" i="1"/>
  <c r="D360" i="4"/>
  <c r="I28" i="3"/>
  <c r="D1431" i="1"/>
  <c r="F584" i="4"/>
  <c r="C578" i="1"/>
  <c r="D6" i="4"/>
  <c r="F7" i="4"/>
  <c r="C3" i="1"/>
  <c r="F466" i="4"/>
  <c r="C460" i="1"/>
  <c r="F35" i="6"/>
  <c r="H22" i="3"/>
  <c r="C1012" i="1"/>
  <c r="F597" i="4"/>
  <c r="C591" i="1"/>
  <c r="E141" i="6"/>
  <c r="G348" i="9" s="1"/>
  <c r="E348" i="9" s="1"/>
  <c r="I27" i="3"/>
  <c r="D1401" i="1"/>
  <c r="I25" i="3"/>
  <c r="D1255" i="1"/>
  <c r="F373" i="4"/>
  <c r="C368" i="1"/>
  <c r="H1485" i="1"/>
  <c r="G1485" i="1"/>
  <c r="G1076" i="1"/>
  <c r="H1076" i="1"/>
  <c r="H265" i="1"/>
  <c r="G265" i="1"/>
  <c r="F106" i="4"/>
  <c r="C102" i="1"/>
  <c r="D45" i="8"/>
  <c r="G343" i="9" s="1"/>
  <c r="E343" i="9" s="1"/>
  <c r="C1628" i="1"/>
  <c r="F321" i="4"/>
  <c r="C316" i="1"/>
  <c r="H31" i="3"/>
  <c r="C1537" i="1"/>
  <c r="H473" i="1"/>
  <c r="G473" i="1"/>
  <c r="H116" i="1"/>
  <c r="G116" i="1"/>
  <c r="E309" i="9"/>
  <c r="B309" i="9" s="1"/>
  <c r="E315" i="9"/>
  <c r="B315" i="9" s="1"/>
  <c r="E24" i="9"/>
  <c r="D529" i="1"/>
  <c r="F134" i="4"/>
  <c r="C130" i="1"/>
  <c r="H485" i="1"/>
  <c r="G485" i="1"/>
  <c r="H426" i="1"/>
  <c r="G426" i="1"/>
  <c r="F43" i="4"/>
  <c r="C39" i="1"/>
  <c r="H1295" i="1"/>
  <c r="G1295" i="1"/>
  <c r="H572" i="1"/>
  <c r="G572" i="1"/>
  <c r="G531" i="1"/>
  <c r="H531" i="1"/>
  <c r="E69" i="5"/>
  <c r="D1075" i="1"/>
  <c r="H149" i="1"/>
  <c r="G149" i="1"/>
  <c r="H293" i="1"/>
  <c r="G293" i="1"/>
  <c r="B207" i="9"/>
  <c r="H24" i="3"/>
  <c r="C1181" i="1"/>
  <c r="F647" i="4"/>
  <c r="C641" i="1"/>
  <c r="F202" i="4"/>
  <c r="C198" i="1"/>
  <c r="I33" i="3"/>
  <c r="D1538" i="1"/>
  <c r="H1538" i="1" s="1"/>
  <c r="H339" i="9"/>
  <c r="D1223" i="1"/>
  <c r="H1402" i="1"/>
  <c r="G1402" i="1"/>
  <c r="H551" i="1"/>
  <c r="G551" i="1"/>
  <c r="G25" i="1"/>
  <c r="H25" i="1"/>
  <c r="F88" i="5"/>
  <c r="C1093" i="1"/>
  <c r="E180" i="9"/>
  <c r="B180" i="9" s="1"/>
  <c r="D1017" i="1"/>
  <c r="E7" i="5"/>
  <c r="F7" i="5" s="1"/>
  <c r="F309" i="4"/>
  <c r="D308" i="4"/>
  <c r="C304" i="1"/>
  <c r="F5" i="6"/>
  <c r="E339" i="9"/>
  <c r="B339" i="9" s="1"/>
  <c r="D69" i="5"/>
  <c r="D6" i="5" s="1"/>
  <c r="D430" i="4"/>
  <c r="F274" i="5"/>
  <c r="D251" i="5"/>
  <c r="C1278" i="1"/>
  <c r="H1224" i="1"/>
  <c r="G1224" i="1"/>
  <c r="E430" i="4"/>
  <c r="E640" i="4" s="1"/>
  <c r="D634" i="1" s="1"/>
  <c r="D425" i="1"/>
  <c r="H565" i="1"/>
  <c r="G565" i="1"/>
  <c r="F536" i="4"/>
  <c r="D535" i="4"/>
  <c r="C530" i="1"/>
  <c r="I1560" i="1"/>
  <c r="H1510" i="1"/>
  <c r="G1510" i="1"/>
  <c r="H1450" i="1"/>
  <c r="G1450" i="1"/>
  <c r="G615" i="1"/>
  <c r="H615" i="1"/>
  <c r="I1562" i="1"/>
  <c r="E6" i="4"/>
  <c r="E176" i="5" l="1"/>
  <c r="D1180" i="1" s="1"/>
  <c r="I24" i="3"/>
  <c r="F177" i="5"/>
  <c r="F141" i="6"/>
  <c r="H19" i="9"/>
  <c r="E19" i="9" s="1"/>
  <c r="B19" i="9" s="1"/>
  <c r="C1621" i="1"/>
  <c r="H1621" i="1" s="1"/>
  <c r="K1481" i="9"/>
  <c r="D355" i="1"/>
  <c r="E418" i="4"/>
  <c r="D413" i="1" s="1"/>
  <c r="E417" i="4"/>
  <c r="D412" i="1" s="1"/>
  <c r="H269" i="1"/>
  <c r="G269" i="1"/>
  <c r="D148" i="1"/>
  <c r="H148" i="1" s="1"/>
  <c r="I18" i="3"/>
  <c r="F152" i="4"/>
  <c r="C1011" i="1"/>
  <c r="B343" i="9"/>
  <c r="F251" i="5"/>
  <c r="H25" i="3"/>
  <c r="C1255" i="1"/>
  <c r="D417" i="4"/>
  <c r="F308" i="4"/>
  <c r="C303" i="1"/>
  <c r="I23" i="3"/>
  <c r="D1074" i="1"/>
  <c r="G1538" i="1"/>
  <c r="E300" i="4"/>
  <c r="D296" i="1" s="1"/>
  <c r="I17" i="3"/>
  <c r="E422" i="4"/>
  <c r="D2" i="1"/>
  <c r="D176" i="5"/>
  <c r="E347" i="9"/>
  <c r="B348" i="9"/>
  <c r="H578" i="1"/>
  <c r="G578" i="1"/>
  <c r="E301" i="4"/>
  <c r="D297" i="1" s="1"/>
  <c r="E423" i="4"/>
  <c r="D295" i="1"/>
  <c r="H356" i="1"/>
  <c r="G356" i="1"/>
  <c r="H258" i="1"/>
  <c r="G258" i="1"/>
  <c r="G516" i="1"/>
  <c r="H516" i="1"/>
  <c r="D423" i="4"/>
  <c r="D301" i="4"/>
  <c r="C295" i="1"/>
  <c r="F299" i="4"/>
  <c r="I22" i="3"/>
  <c r="E6" i="5"/>
  <c r="F6" i="5" s="1"/>
  <c r="D1012" i="1"/>
  <c r="G1012" i="1" s="1"/>
  <c r="H1093" i="1"/>
  <c r="G1093" i="1"/>
  <c r="G1223" i="1"/>
  <c r="H1223" i="1"/>
  <c r="H198" i="1"/>
  <c r="G198" i="1"/>
  <c r="H3" i="1"/>
  <c r="G3" i="1"/>
  <c r="H1431" i="1"/>
  <c r="G1431" i="1"/>
  <c r="F69" i="5"/>
  <c r="H23" i="3"/>
  <c r="C1074" i="1"/>
  <c r="H641" i="1"/>
  <c r="G641" i="1"/>
  <c r="I40" i="3"/>
  <c r="C1622" i="1"/>
  <c r="H130" i="1"/>
  <c r="G130" i="1"/>
  <c r="B24" i="9"/>
  <c r="H316" i="1"/>
  <c r="G316" i="1"/>
  <c r="H102" i="1"/>
  <c r="G102" i="1"/>
  <c r="H368" i="1"/>
  <c r="G368" i="1"/>
  <c r="H1401" i="1"/>
  <c r="G1401" i="1"/>
  <c r="H530" i="1"/>
  <c r="G530" i="1"/>
  <c r="D640" i="4"/>
  <c r="F535" i="4"/>
  <c r="C529" i="1"/>
  <c r="H425" i="1"/>
  <c r="G425" i="1"/>
  <c r="H1278" i="1"/>
  <c r="G1278" i="1"/>
  <c r="F430" i="4"/>
  <c r="C424" i="1"/>
  <c r="D639" i="4"/>
  <c r="H304" i="1"/>
  <c r="G304" i="1"/>
  <c r="H1017" i="1"/>
  <c r="G1017" i="1"/>
  <c r="H1181" i="1"/>
  <c r="G1181" i="1"/>
  <c r="H1075" i="1"/>
  <c r="G1075" i="1"/>
  <c r="G39" i="1"/>
  <c r="H39" i="1"/>
  <c r="G344" i="9"/>
  <c r="E344" i="9" s="1"/>
  <c r="B344" i="9" s="1"/>
  <c r="H1628" i="1"/>
  <c r="G1628" i="1"/>
  <c r="I31" i="3"/>
  <c r="D1537" i="1"/>
  <c r="H9" i="3" s="1"/>
  <c r="G460" i="1"/>
  <c r="H460" i="1"/>
  <c r="H1140" i="1"/>
  <c r="G1140" i="1"/>
  <c r="H1152" i="1"/>
  <c r="G1152" i="1"/>
  <c r="E639" i="4"/>
  <c r="D633" i="1" s="1"/>
  <c r="D424" i="1"/>
  <c r="H591" i="1"/>
  <c r="G591" i="1"/>
  <c r="D300" i="4"/>
  <c r="F6" i="4"/>
  <c r="H17" i="3"/>
  <c r="C2" i="1"/>
  <c r="D422" i="4"/>
  <c r="D418" i="4"/>
  <c r="F360" i="4"/>
  <c r="C355" i="1"/>
  <c r="H1012" i="1" l="1"/>
  <c r="G1621" i="1"/>
  <c r="G148" i="1"/>
  <c r="I9" i="3"/>
  <c r="K3" i="9"/>
  <c r="G424" i="1"/>
  <c r="H424" i="1"/>
  <c r="F640" i="4"/>
  <c r="C634" i="1"/>
  <c r="H1622" i="1"/>
  <c r="G1622" i="1"/>
  <c r="H1074" i="1"/>
  <c r="G1074" i="1"/>
  <c r="F176" i="5"/>
  <c r="C1180" i="1"/>
  <c r="H303" i="1"/>
  <c r="G303" i="1"/>
  <c r="C413" i="1"/>
  <c r="F418" i="4"/>
  <c r="G1537" i="1"/>
  <c r="H295" i="1"/>
  <c r="G295" i="1"/>
  <c r="H11" i="3"/>
  <c r="D424" i="4"/>
  <c r="F422" i="4"/>
  <c r="D643" i="4"/>
  <c r="C417" i="1"/>
  <c r="F300" i="4"/>
  <c r="C296" i="1"/>
  <c r="H529" i="1"/>
  <c r="G529" i="1"/>
  <c r="H1537" i="1"/>
  <c r="H299" i="9"/>
  <c r="D1011" i="1"/>
  <c r="G1011" i="1" s="1"/>
  <c r="F301" i="4"/>
  <c r="C297" i="1"/>
  <c r="E424" i="4"/>
  <c r="D419" i="1" s="1"/>
  <c r="E643" i="4"/>
  <c r="D417" i="1"/>
  <c r="F417" i="4"/>
  <c r="C412" i="1"/>
  <c r="G299" i="9"/>
  <c r="H355" i="1"/>
  <c r="G355" i="1"/>
  <c r="H2" i="1"/>
  <c r="G2" i="1"/>
  <c r="F639" i="4"/>
  <c r="C633" i="1"/>
  <c r="D644" i="4"/>
  <c r="D425" i="4"/>
  <c r="F423" i="4"/>
  <c r="C418" i="1"/>
  <c r="G20" i="9"/>
  <c r="E425" i="4"/>
  <c r="D420" i="1" s="1"/>
  <c r="E644" i="4"/>
  <c r="D418" i="1"/>
  <c r="H20" i="9"/>
  <c r="H1255" i="1"/>
  <c r="G1255" i="1"/>
  <c r="E342" i="9"/>
  <c r="G306" i="9"/>
  <c r="E306" i="9" s="1"/>
  <c r="B306" i="9" s="1"/>
  <c r="E299" i="9" l="1"/>
  <c r="B299" i="9" s="1"/>
  <c r="H418" i="1"/>
  <c r="G418" i="1"/>
  <c r="H633" i="1"/>
  <c r="G633" i="1"/>
  <c r="H412" i="1"/>
  <c r="G412" i="1"/>
  <c r="H296" i="1"/>
  <c r="G296" i="1"/>
  <c r="E646" i="4"/>
  <c r="D638" i="1"/>
  <c r="H297" i="1"/>
  <c r="G297" i="1"/>
  <c r="F424" i="4"/>
  <c r="C419" i="1"/>
  <c r="H8" i="3"/>
  <c r="H1180" i="1"/>
  <c r="G1180" i="1"/>
  <c r="H1011" i="1"/>
  <c r="F425" i="4"/>
  <c r="C420" i="1"/>
  <c r="H417" i="1"/>
  <c r="G417" i="1"/>
  <c r="N3" i="9"/>
  <c r="I11" i="3"/>
  <c r="E20" i="9"/>
  <c r="B20" i="9" s="1"/>
  <c r="E645" i="4"/>
  <c r="D637" i="1"/>
  <c r="D645" i="4"/>
  <c r="F643" i="4"/>
  <c r="C637" i="1"/>
  <c r="H413" i="1"/>
  <c r="G413" i="1"/>
  <c r="H634" i="1"/>
  <c r="G634" i="1"/>
  <c r="D646" i="4"/>
  <c r="F644" i="4"/>
  <c r="C638" i="1"/>
  <c r="G638" i="1" l="1"/>
  <c r="H638" i="1"/>
  <c r="M3" i="9"/>
  <c r="D649" i="4"/>
  <c r="F645" i="4"/>
  <c r="C639" i="1"/>
  <c r="F646" i="4"/>
  <c r="D650" i="4"/>
  <c r="C640" i="1"/>
  <c r="H419" i="1"/>
  <c r="G419" i="1"/>
  <c r="H637" i="1"/>
  <c r="G637" i="1"/>
  <c r="E649" i="4"/>
  <c r="D639" i="1"/>
  <c r="H420" i="1"/>
  <c r="G420" i="1"/>
  <c r="E650" i="4"/>
  <c r="D640" i="1"/>
  <c r="I20" i="3" l="1"/>
  <c r="D644" i="1"/>
  <c r="I19" i="3"/>
  <c r="D643" i="1"/>
  <c r="H639" i="1"/>
  <c r="G639" i="1"/>
  <c r="H334" i="9"/>
  <c r="G334" i="9"/>
  <c r="H640" i="1"/>
  <c r="G640" i="1"/>
  <c r="F650" i="4"/>
  <c r="H20" i="3"/>
  <c r="C644" i="1"/>
  <c r="H19" i="3"/>
  <c r="C643" i="1"/>
  <c r="F649" i="4"/>
  <c r="G297" i="9"/>
  <c r="E297" i="9" s="1"/>
  <c r="B297" i="9" s="1"/>
  <c r="E334" i="9" l="1"/>
  <c r="G643" i="1"/>
  <c r="H643" i="1"/>
  <c r="H7" i="3"/>
  <c r="H644" i="1"/>
  <c r="G644" i="1"/>
  <c r="J3" i="9" l="1"/>
  <c r="B334" i="9"/>
  <c r="E298" i="9"/>
  <c r="I8" i="3" s="1"/>
  <c r="G295" i="9" l="1"/>
  <c r="H295" i="9"/>
  <c r="L293" i="9"/>
  <c r="F293" i="9" s="1"/>
  <c r="K13" i="9"/>
  <c r="I11" i="9"/>
  <c r="J10" i="9"/>
  <c r="K9" i="9"/>
  <c r="I7" i="9"/>
  <c r="J6" i="9"/>
  <c r="K5" i="9"/>
  <c r="H18" i="9"/>
  <c r="G18" i="9"/>
  <c r="G22" i="9"/>
  <c r="K10" i="9"/>
  <c r="J7" i="9"/>
  <c r="G16" i="9"/>
  <c r="K6" i="9"/>
  <c r="M15" i="9"/>
  <c r="I12" i="9"/>
  <c r="J11" i="9"/>
  <c r="I8" i="9"/>
  <c r="I13" i="9"/>
  <c r="G17" i="9"/>
  <c r="J8" i="9"/>
  <c r="G15" i="9"/>
  <c r="H22" i="9"/>
  <c r="J5" i="9"/>
  <c r="M16" i="9"/>
  <c r="K7" i="9"/>
  <c r="G21" i="9"/>
  <c r="L16" i="9"/>
  <c r="I9" i="9"/>
  <c r="H16" i="9"/>
  <c r="I6" i="9"/>
  <c r="K12" i="9"/>
  <c r="I17" i="9"/>
  <c r="L15" i="9"/>
  <c r="I5" i="9"/>
  <c r="H17" i="9"/>
  <c r="K8" i="9"/>
  <c r="J13" i="9"/>
  <c r="J12" i="9"/>
  <c r="H15" i="9"/>
  <c r="K11" i="9"/>
  <c r="J17" i="9"/>
  <c r="J9" i="9"/>
  <c r="H21" i="9"/>
  <c r="F15" i="9" l="1"/>
  <c r="E8" i="9"/>
  <c r="B8" i="9" s="1"/>
  <c r="F16" i="9"/>
  <c r="E5" i="9"/>
  <c r="B5" i="9" s="1"/>
  <c r="E6" i="9"/>
  <c r="B6" i="9" s="1"/>
  <c r="E21" i="9"/>
  <c r="B21" i="9" s="1"/>
  <c r="E13" i="9"/>
  <c r="B13" i="9" s="1"/>
  <c r="E9" i="9"/>
  <c r="B9" i="9" s="1"/>
  <c r="E16" i="9"/>
  <c r="E18" i="9"/>
  <c r="B18" i="9" s="1"/>
  <c r="E7" i="9"/>
  <c r="B7" i="9" s="1"/>
  <c r="E17" i="9"/>
  <c r="B17" i="9" s="1"/>
  <c r="E12" i="9"/>
  <c r="B12" i="9" s="1"/>
  <c r="B293" i="9"/>
  <c r="F23" i="9"/>
  <c r="E10" i="9"/>
  <c r="B10" i="9" s="1"/>
  <c r="E15" i="9"/>
  <c r="E22" i="9"/>
  <c r="B22" i="9" s="1"/>
  <c r="E11" i="9"/>
  <c r="B11" i="9" s="1"/>
  <c r="E295" i="9"/>
  <c r="F14" i="9" l="1"/>
  <c r="F3" i="9" s="1"/>
  <c r="B16" i="9"/>
  <c r="B295" i="9"/>
  <c r="E23" i="9"/>
  <c r="I7" i="3" s="1"/>
  <c r="E4" i="9"/>
  <c r="B15" i="9"/>
  <c r="E14" i="9"/>
  <c r="I13" i="3" s="1"/>
  <c r="E3" i="9" l="1"/>
</calcChain>
</file>

<file path=xl/sharedStrings.xml><?xml version="1.0" encoding="utf-8"?>
<sst xmlns="http://schemas.openxmlformats.org/spreadsheetml/2006/main" count="4733" uniqueCount="3657">
  <si>
    <t>Obveznik:</t>
  </si>
  <si>
    <t>34792 - GRAD GRUBIŠNO POLJE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</si>
  <si>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</si>
  <si>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</si>
  <si>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</si>
  <si>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</si>
  <si>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</si>
  <si>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</si>
  <si>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</si>
  <si>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</si>
  <si>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</si>
  <si>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</si>
  <si>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</si>
  <si>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</si>
  <si>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</si>
  <si>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</si>
  <si>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</si>
  <si>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</si>
  <si>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</si>
  <si>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</si>
  <si>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</si>
  <si>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</si>
  <si>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</si>
  <si>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</si>
  <si>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</si>
  <si>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</si>
  <si>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</si>
  <si>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</si>
  <si>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</si>
  <si>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</si>
  <si>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</si>
  <si>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</si>
  <si>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</si>
  <si>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</si>
  <si>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</si>
  <si>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</si>
  <si>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</si>
  <si>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</si>
  <si>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</si>
  <si>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</si>
  <si>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</si>
  <si>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</si>
  <si>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</si>
  <si>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</si>
  <si>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</si>
  <si>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</si>
  <si>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</si>
  <si>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</si>
  <si>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</si>
  <si>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</si>
  <si>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</si>
  <si>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</si>
  <si>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</si>
  <si>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</si>
  <si>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</si>
  <si>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</si>
  <si>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</si>
  <si>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</si>
  <si>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</si>
  <si>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</si>
  <si>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</si>
  <si>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</si>
  <si>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</si>
  <si>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</si>
  <si>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</si>
  <si>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</si>
  <si>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</si>
  <si>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</si>
  <si>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</si>
  <si>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</si>
  <si>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</si>
  <si>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</si>
  <si>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</si>
  <si>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</si>
  <si>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</si>
  <si>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</si>
  <si>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</si>
  <si>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</si>
  <si>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</si>
  <si>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</si>
  <si>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</si>
  <si>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</si>
  <si>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</si>
  <si>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</si>
  <si>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</si>
  <si>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</si>
  <si>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</si>
  <si>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</si>
  <si>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</si>
  <si>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</si>
  <si>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</si>
  <si>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</si>
  <si>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</si>
  <si>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</si>
  <si>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</si>
  <si>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</si>
  <si>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</si>
  <si>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</si>
  <si>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</si>
  <si>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</si>
  <si>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</si>
  <si>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</si>
  <si>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</si>
  <si>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</si>
  <si>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</si>
  <si>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</si>
  <si>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</si>
  <si>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</si>
  <si>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</si>
  <si>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</si>
  <si>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</si>
  <si>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</si>
  <si>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</si>
  <si>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</si>
  <si>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</si>
  <si>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</si>
  <si>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</si>
  <si>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</si>
  <si>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</si>
  <si>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</si>
  <si>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</si>
  <si>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</si>
  <si>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</si>
  <si>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</si>
  <si>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</si>
  <si>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</si>
  <si>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</si>
  <si>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</si>
  <si>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</si>
  <si>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</si>
  <si>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</si>
  <si>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</si>
  <si>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</si>
  <si>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</si>
  <si>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</si>
  <si>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</si>
  <si>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</si>
  <si>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</si>
  <si>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</si>
  <si>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</si>
  <si>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</si>
  <si>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</si>
  <si>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</si>
  <si>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</si>
  <si>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</si>
  <si>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</si>
  <si>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</si>
  <si>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</si>
  <si>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</si>
  <si>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</si>
  <si>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</si>
  <si>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</si>
  <si>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</si>
  <si>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</si>
  <si>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</si>
  <si>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</si>
  <si>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</si>
  <si>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</si>
  <si>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</si>
  <si>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</si>
  <si>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</si>
  <si>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</si>
  <si>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</si>
  <si>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</si>
  <si>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</si>
  <si>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</si>
  <si>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</si>
  <si>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</si>
  <si>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</si>
  <si>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</si>
  <si>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</si>
  <si>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</si>
  <si>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</si>
  <si>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</si>
  <si>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</si>
  <si>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</si>
  <si>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</si>
  <si>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</si>
  <si>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</si>
  <si>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</si>
  <si>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</si>
  <si>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</si>
  <si>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</si>
  <si>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</si>
  <si>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</si>
  <si>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</si>
  <si>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</si>
  <si>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</si>
  <si>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</si>
  <si>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</si>
  <si>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</si>
  <si>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</si>
  <si>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</si>
  <si>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</si>
  <si>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</si>
  <si>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</si>
  <si>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</si>
  <si>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</si>
  <si>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</si>
  <si>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</si>
  <si>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</si>
  <si>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</si>
  <si>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</si>
  <si>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</si>
  <si>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</si>
  <si>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</si>
  <si>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</si>
  <si>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</si>
  <si>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</si>
  <si>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</si>
  <si>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</si>
  <si>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</si>
  <si>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</si>
  <si>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</si>
  <si>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</si>
  <si>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</si>
  <si>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</si>
  <si>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</si>
  <si>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</si>
  <si>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</si>
  <si>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</si>
  <si>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</si>
  <si>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</si>
  <si>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</si>
  <si>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</si>
  <si>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</si>
  <si>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</si>
  <si>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</si>
  <si>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</si>
  <si>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</si>
  <si>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</si>
  <si>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</si>
  <si>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</si>
  <si>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</si>
  <si>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</si>
  <si>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</si>
  <si>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</si>
  <si>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</si>
  <si>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</si>
  <si>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</si>
  <si>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</si>
  <si>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</si>
  <si>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</si>
  <si>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</si>
  <si>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</si>
  <si>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</si>
  <si>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</si>
  <si>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</si>
  <si>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</si>
  <si>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</si>
  <si>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</si>
  <si>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</si>
  <si>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</si>
  <si>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</si>
  <si>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</si>
  <si>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</si>
  <si>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</si>
  <si>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</si>
  <si>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</si>
  <si>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</si>
  <si>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</si>
  <si>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</si>
  <si>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</si>
  <si>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</si>
  <si>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</si>
  <si>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</si>
  <si>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</si>
  <si>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</si>
  <si>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</si>
  <si>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</si>
  <si>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</si>
  <si>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</si>
  <si>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</si>
  <si>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</si>
  <si>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</si>
  <si>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</si>
  <si>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</si>
  <si>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</si>
  <si>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</si>
  <si>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</si>
  <si>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</si>
  <si>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</si>
  <si>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</si>
  <si>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</si>
  <si>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</si>
  <si>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</si>
  <si>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</si>
  <si>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</si>
  <si>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</si>
  <si>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</si>
  <si>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</si>
  <si>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</si>
  <si>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</si>
  <si>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</si>
  <si>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</si>
  <si>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</si>
  <si>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</si>
  <si>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</si>
  <si>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</si>
  <si>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</si>
  <si>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</si>
  <si>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</si>
  <si>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</si>
  <si>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</si>
  <si>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</si>
  <si>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</si>
  <si>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</si>
  <si>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</si>
  <si>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</si>
  <si>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</si>
  <si>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</si>
  <si>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</si>
  <si>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</si>
  <si>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</si>
  <si>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</si>
  <si>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</si>
  <si>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</si>
  <si>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</si>
  <si>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</si>
  <si>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</si>
  <si>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</si>
  <si>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</si>
  <si>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</si>
  <si>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</si>
  <si>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</si>
  <si>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</si>
  <si>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</si>
  <si>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</si>
  <si>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</si>
  <si>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</si>
  <si>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</si>
  <si>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</si>
  <si>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</si>
  <si>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</si>
  <si>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</si>
  <si>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</si>
  <si>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</si>
  <si>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</si>
  <si>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</si>
  <si>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</si>
  <si>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</si>
  <si>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</si>
  <si>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</si>
  <si>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</si>
  <si>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</si>
  <si>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</si>
  <si>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</si>
  <si>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</si>
  <si>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</si>
  <si>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</si>
  <si>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</si>
  <si>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</si>
  <si>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</si>
  <si>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</si>
  <si>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</si>
  <si>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</si>
  <si>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</si>
  <si>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</si>
  <si>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</si>
  <si>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</si>
  <si>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</si>
  <si>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</si>
  <si>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</si>
  <si>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</si>
  <si>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</si>
  <si>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</si>
  <si>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</si>
  <si>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</si>
  <si>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</si>
  <si>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</si>
  <si>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</si>
  <si>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</si>
  <si>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</si>
  <si>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</si>
  <si>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</si>
  <si>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</si>
  <si>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</si>
  <si>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</si>
  <si>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</si>
  <si>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</si>
  <si>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</si>
  <si>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</si>
  <si>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</si>
  <si>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</si>
  <si>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</si>
  <si>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</si>
  <si>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</si>
  <si>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</si>
  <si>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</si>
  <si>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</si>
  <si>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</si>
  <si>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</si>
  <si>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</si>
  <si>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</si>
  <si>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</si>
  <si>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</si>
  <si>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</si>
  <si>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</si>
  <si>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</si>
  <si>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</si>
  <si>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</si>
  <si>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</si>
  <si>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</si>
  <si>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</si>
  <si>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</si>
  <si>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</si>
  <si>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</si>
  <si>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</si>
  <si>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</si>
  <si>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</si>
  <si>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</si>
  <si>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</si>
  <si>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</si>
  <si>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</si>
  <si>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</si>
  <si>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</si>
  <si>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</si>
  <si>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</si>
  <si>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</si>
  <si>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</si>
  <si>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</si>
  <si>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</si>
  <si>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</si>
  <si>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</si>
  <si>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</si>
  <si>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</si>
  <si>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</si>
  <si>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</si>
  <si>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</si>
  <si>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</si>
  <si>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</si>
  <si>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</si>
  <si>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</si>
  <si>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</si>
  <si>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</si>
  <si>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</si>
  <si>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</si>
  <si>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</si>
  <si>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</si>
  <si>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</si>
  <si>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</si>
  <si>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</si>
  <si>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</si>
  <si>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</si>
  <si>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</si>
  <si>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</si>
  <si>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</si>
  <si>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</si>
  <si>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</si>
  <si>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</si>
  <si>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</si>
  <si>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</si>
  <si>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</si>
  <si>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</si>
  <si>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</si>
  <si>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</si>
  <si>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</si>
  <si>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</si>
  <si>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</si>
  <si>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</si>
  <si>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</si>
  <si>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</si>
  <si>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</si>
  <si>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</si>
  <si>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</si>
  <si>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</si>
  <si>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</si>
  <si>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</si>
  <si>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</si>
  <si>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</si>
  <si>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</si>
  <si>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</si>
  <si>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</si>
  <si>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</si>
  <si>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</si>
  <si>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</si>
  <si>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</si>
  <si>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</si>
  <si>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</si>
  <si>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</si>
  <si>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</si>
  <si>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</si>
  <si>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</si>
  <si>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</si>
  <si>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</si>
  <si>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</si>
  <si>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</si>
  <si>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</si>
  <si>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</si>
  <si>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</si>
  <si>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</si>
  <si>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</si>
  <si>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</si>
  <si>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</si>
  <si>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</si>
  <si>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</si>
  <si>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</si>
  <si>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</si>
  <si>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</si>
  <si>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</si>
  <si>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</si>
  <si>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</si>
  <si>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</si>
  <si>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</si>
  <si>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</si>
  <si>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</si>
  <si>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</si>
  <si>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</si>
  <si>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</si>
  <si>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</si>
  <si>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</si>
  <si>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</si>
  <si>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</si>
  <si>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</si>
  <si>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</si>
  <si>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</si>
  <si>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</si>
  <si>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</si>
  <si>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</si>
  <si>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</si>
  <si>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</si>
  <si>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</si>
  <si>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</si>
  <si>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</si>
  <si>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</si>
  <si>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</si>
  <si>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</si>
  <si>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</si>
  <si>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</si>
  <si>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</si>
  <si>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</si>
  <si>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</si>
  <si>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</si>
  <si>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</si>
  <si>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</si>
  <si>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</si>
  <si>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</si>
  <si>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</si>
  <si>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</si>
  <si>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</si>
  <si>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</si>
  <si>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</si>
  <si>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</si>
  <si>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</si>
  <si>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</si>
  <si>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</si>
  <si>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</si>
  <si>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</si>
  <si>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</si>
  <si>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</si>
  <si>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</si>
  <si>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</si>
  <si>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</si>
  <si>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</si>
  <si>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</si>
  <si>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</si>
  <si>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</si>
  <si>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</si>
  <si>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</si>
  <si>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</si>
  <si>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</si>
  <si>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</si>
  <si>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</si>
  <si>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</si>
  <si>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</si>
  <si>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</si>
  <si>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</si>
  <si>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</si>
  <si>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</si>
  <si>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</si>
  <si>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</si>
  <si>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</si>
  <si>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</si>
  <si>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</si>
  <si>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</si>
  <si>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</si>
  <si>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</si>
  <si>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</si>
  <si>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</si>
  <si>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</si>
  <si>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</si>
  <si>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</si>
  <si>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</si>
  <si>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</si>
  <si>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</si>
  <si>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</si>
  <si>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</si>
  <si>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</si>
  <si>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</si>
  <si>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</si>
  <si>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</si>
  <si>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</si>
  <si>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</si>
  <si>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</si>
  <si>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</si>
  <si>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</si>
  <si>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</si>
  <si>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</si>
  <si>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</si>
  <si>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</si>
  <si>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</si>
  <si>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</si>
  <si>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</si>
  <si>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</si>
  <si>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</si>
  <si>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</si>
  <si>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</si>
  <si>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</si>
  <si>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</si>
  <si>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</si>
  <si>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</si>
  <si>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</si>
  <si>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</si>
  <si>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</si>
  <si>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</si>
  <si>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</si>
  <si>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</si>
  <si>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</si>
  <si>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</si>
  <si>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</si>
  <si>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</si>
  <si>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</si>
  <si>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</si>
  <si>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</si>
  <si>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</si>
  <si>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</si>
  <si>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</si>
  <si>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</si>
  <si>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</si>
  <si>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</si>
  <si>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</si>
  <si>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</si>
  <si>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</si>
  <si>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</si>
  <si>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</si>
  <si>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</si>
  <si>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</si>
  <si>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</si>
  <si>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</si>
  <si>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</si>
  <si>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</si>
  <si>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</si>
  <si>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</si>
  <si>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</si>
  <si>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</si>
  <si>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</si>
  <si>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</si>
  <si>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</si>
  <si>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</si>
  <si>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</si>
  <si>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</si>
  <si>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</si>
  <si>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</si>
  <si>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</si>
  <si>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</si>
  <si>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</si>
  <si>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</si>
  <si>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</si>
  <si>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</si>
  <si>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</si>
  <si>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</si>
  <si>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</si>
  <si>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</si>
  <si>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</si>
  <si>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</si>
  <si>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</si>
  <si>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</si>
  <si>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</si>
  <si>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</si>
  <si>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</si>
  <si>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</si>
  <si>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</si>
  <si>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</si>
  <si>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</si>
  <si>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</si>
  <si>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</si>
  <si>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</si>
  <si>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</si>
  <si>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</si>
  <si>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</si>
  <si>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</si>
  <si>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</si>
  <si>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</si>
  <si>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</si>
  <si>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</si>
  <si>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</si>
  <si>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</si>
  <si>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</si>
  <si>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</si>
  <si>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</si>
  <si>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</si>
  <si>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</si>
  <si>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</si>
  <si>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</si>
  <si>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</si>
  <si>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</si>
  <si>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</si>
  <si>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</si>
  <si>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</si>
  <si>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</si>
  <si>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</si>
  <si>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</si>
  <si>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</si>
  <si>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</si>
  <si>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</si>
  <si>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</si>
  <si>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</si>
  <si>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</si>
  <si>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</si>
  <si>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</si>
  <si>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</si>
  <si>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</si>
  <si>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</si>
  <si>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</si>
  <si>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</si>
  <si>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</si>
  <si>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</si>
  <si>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</si>
  <si>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</si>
  <si>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</si>
  <si>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</si>
  <si>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</si>
  <si>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</si>
  <si>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</si>
  <si>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</si>
  <si>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</si>
  <si>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</si>
  <si>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</si>
  <si>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</si>
  <si>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</si>
  <si>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</si>
  <si>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</si>
  <si>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</si>
  <si>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</si>
  <si>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</si>
  <si>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</si>
  <si>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</si>
  <si>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</si>
  <si>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</si>
  <si>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</si>
  <si>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</si>
  <si>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</si>
  <si>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</si>
  <si>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</si>
  <si>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</si>
  <si>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</si>
  <si>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</si>
  <si>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</si>
  <si>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</si>
  <si>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</si>
  <si>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</si>
  <si>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</si>
  <si>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</si>
  <si>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</si>
  <si>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</si>
  <si>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</si>
  <si>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</si>
  <si>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</si>
  <si>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</si>
  <si>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</si>
  <si>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</si>
  <si>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</si>
  <si>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</si>
  <si>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</si>
  <si>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</si>
  <si>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</si>
  <si>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</si>
  <si>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</si>
  <si>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</si>
  <si>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</si>
  <si>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</si>
  <si>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</si>
  <si>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</si>
  <si>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</si>
  <si>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</si>
  <si>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</si>
  <si>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</si>
  <si>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</si>
  <si>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</si>
  <si>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</si>
  <si>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</si>
  <si>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</si>
  <si>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</si>
  <si>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</si>
  <si>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</si>
  <si>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</si>
  <si>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</si>
  <si>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</si>
  <si>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</si>
  <si>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</si>
  <si>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</si>
  <si>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</si>
  <si>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</si>
  <si>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</si>
  <si>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</si>
  <si>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</si>
  <si>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</si>
  <si>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</si>
  <si>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</si>
  <si>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</si>
  <si>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</si>
  <si>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</si>
  <si>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</si>
  <si>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</si>
  <si>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</si>
  <si>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</si>
  <si>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</si>
  <si>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</si>
  <si>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</si>
  <si>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</si>
  <si>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</si>
  <si>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</si>
  <si>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</si>
  <si>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</si>
  <si>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</si>
  <si>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</si>
  <si>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</si>
  <si>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</si>
  <si>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</si>
  <si>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</si>
  <si>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</si>
  <si>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</si>
  <si>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</si>
  <si>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</si>
  <si>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</si>
  <si>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</si>
  <si>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</si>
  <si>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</si>
  <si>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</si>
  <si>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</si>
  <si>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</si>
  <si>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</si>
  <si>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</si>
  <si>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</si>
  <si>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</si>
  <si>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</si>
  <si>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</si>
  <si>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</si>
  <si>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</si>
  <si>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</si>
  <si>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</si>
  <si>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</si>
  <si>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</si>
  <si>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</si>
  <si>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</si>
  <si>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</si>
  <si>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</si>
  <si>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</si>
  <si>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</si>
  <si>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</si>
  <si>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</si>
  <si>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</si>
  <si>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</si>
  <si>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</si>
  <si>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</si>
  <si>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</si>
  <si>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</si>
  <si>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</si>
  <si>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</si>
  <si>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</si>
  <si>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</si>
  <si>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</si>
  <si>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</si>
  <si>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</si>
  <si>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</si>
  <si>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</si>
  <si>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</si>
  <si>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</si>
  <si>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</si>
  <si>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</si>
  <si>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</si>
  <si>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</si>
  <si>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</si>
  <si>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</si>
  <si>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</si>
  <si>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</si>
  <si>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</si>
  <si>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</si>
  <si>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</si>
  <si>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</si>
  <si>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</si>
  <si>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</si>
  <si>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</si>
  <si>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</si>
  <si>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</si>
  <si>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</si>
  <si>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</si>
  <si>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</si>
  <si>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</si>
  <si>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</si>
  <si>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</si>
  <si>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</si>
  <si>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</si>
  <si>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</si>
  <si>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</si>
  <si>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</si>
  <si>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</si>
  <si>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</si>
  <si>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</si>
  <si>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</si>
  <si>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</si>
  <si>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</si>
  <si>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</si>
  <si>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</si>
  <si>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</si>
  <si>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</si>
  <si>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</si>
  <si>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</si>
  <si>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</si>
  <si>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</si>
  <si>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</si>
  <si>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</si>
  <si>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</si>
  <si>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</si>
  <si>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</si>
  <si>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</si>
  <si>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</si>
  <si>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</si>
  <si>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</si>
  <si>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</si>
  <si>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</si>
  <si>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</si>
  <si>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</si>
  <si>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</si>
  <si>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</si>
  <si>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</si>
  <si>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</si>
  <si>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</si>
  <si>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</si>
  <si>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</si>
  <si>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</si>
  <si>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</si>
  <si>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</si>
  <si>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</si>
  <si>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</si>
  <si>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</si>
  <si>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</si>
  <si>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</si>
  <si>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</si>
  <si>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</si>
  <si>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</si>
  <si>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</si>
  <si>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</si>
  <si>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</si>
  <si>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</si>
  <si>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</si>
  <si>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</si>
  <si>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</si>
  <si>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</si>
  <si>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</si>
  <si>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</si>
  <si>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</si>
  <si>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</si>
  <si>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</si>
  <si>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</si>
  <si>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</si>
  <si>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</si>
  <si>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</si>
  <si>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</si>
  <si>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</si>
  <si>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</si>
  <si>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</si>
  <si>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</si>
  <si>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</si>
  <si>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</si>
  <si>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</si>
  <si>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</si>
  <si>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</si>
  <si>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</si>
  <si>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</si>
  <si>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</si>
  <si>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</si>
  <si>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</si>
  <si>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</si>
  <si>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</si>
  <si>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</si>
  <si>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</si>
  <si>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</si>
  <si>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</si>
  <si>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</si>
  <si>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</si>
  <si>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</si>
  <si>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</si>
  <si>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</si>
  <si>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</si>
  <si>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</si>
  <si>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</si>
  <si>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</si>
  <si>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</si>
  <si>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</si>
  <si>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</si>
  <si>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</si>
  <si>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</si>
  <si>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</si>
  <si>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</si>
  <si>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</si>
  <si>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</si>
  <si>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</si>
  <si>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</si>
  <si>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</si>
  <si>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</si>
  <si>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</si>
  <si>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</si>
  <si>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</si>
  <si>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</si>
  <si>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</si>
  <si>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</si>
  <si>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</si>
  <si>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</si>
  <si>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</si>
  <si>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</si>
  <si>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</si>
  <si>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</si>
  <si>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</si>
  <si>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</si>
  <si>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</si>
  <si>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</si>
  <si>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</si>
  <si>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</si>
  <si>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</si>
  <si>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</si>
  <si>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</si>
  <si>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</si>
  <si>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</si>
  <si>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</si>
  <si>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</si>
  <si>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</si>
  <si>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</si>
  <si>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</si>
  <si>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</si>
  <si>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</si>
  <si>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</si>
  <si>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</si>
  <si>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</si>
  <si>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</si>
  <si>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</si>
  <si>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</si>
  <si>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</si>
  <si>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</si>
  <si>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</si>
  <si>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</si>
  <si>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</si>
  <si>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</si>
  <si>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</si>
  <si>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</si>
  <si>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</si>
  <si>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</si>
  <si>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</si>
  <si>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</si>
  <si>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</si>
  <si>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</si>
  <si>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</si>
  <si>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</si>
  <si>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</si>
  <si>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</si>
  <si>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</si>
  <si>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</si>
  <si>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</si>
  <si>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</si>
  <si>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</si>
  <si>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</si>
  <si>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</si>
  <si>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</si>
  <si>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</si>
  <si>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</si>
  <si>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</si>
  <si>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</si>
  <si>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</si>
  <si>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</si>
  <si>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</si>
  <si>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</si>
  <si>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</si>
  <si>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</si>
  <si>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</si>
  <si>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</si>
  <si>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</si>
  <si>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</si>
  <si>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</si>
  <si>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</si>
  <si>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</si>
  <si>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</si>
  <si>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</si>
  <si>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</si>
  <si>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</si>
  <si>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</si>
  <si>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</si>
  <si>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</si>
  <si>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</si>
  <si>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</si>
  <si>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</si>
  <si>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</si>
  <si>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</si>
  <si>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</si>
  <si>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</si>
  <si>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</si>
  <si>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</si>
  <si>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</si>
  <si>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</si>
  <si>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</si>
  <si>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</si>
  <si>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</si>
  <si>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</si>
  <si>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</si>
  <si>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</si>
  <si>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</si>
  <si>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</si>
  <si>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</si>
  <si>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</si>
  <si>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</si>
  <si>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</si>
  <si>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</si>
  <si>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</si>
  <si>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</si>
  <si>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</si>
  <si>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</si>
  <si>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</si>
  <si>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</si>
  <si>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</si>
  <si>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</si>
  <si>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</si>
  <si>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</si>
  <si>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</si>
  <si>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</si>
  <si>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</si>
  <si>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</si>
  <si>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</si>
  <si>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</si>
  <si>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</si>
  <si>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</si>
  <si>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</si>
  <si>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</si>
  <si>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</si>
  <si>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</si>
  <si>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</si>
  <si>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</si>
  <si>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</si>
  <si>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</si>
  <si>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</si>
  <si>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</si>
  <si>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</si>
  <si>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</si>
  <si>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</si>
  <si>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</si>
  <si>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</si>
  <si>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</si>
  <si>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</si>
  <si>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</si>
  <si>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</si>
  <si>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</si>
  <si>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</si>
  <si>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</si>
  <si>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</si>
  <si>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</si>
  <si>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</si>
  <si>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</si>
  <si>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</si>
  <si>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</si>
  <si>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</si>
  <si>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</si>
  <si>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</si>
  <si>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</si>
  <si>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</si>
  <si>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</si>
  <si>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</si>
  <si>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</si>
  <si>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</si>
  <si>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</si>
  <si>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</si>
  <si>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</si>
  <si>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</si>
  <si>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</si>
  <si>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</si>
  <si>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</si>
  <si>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</si>
  <si>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</si>
  <si>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</si>
  <si>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</si>
  <si>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</si>
  <si>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</si>
  <si>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</si>
  <si>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</si>
  <si>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</si>
  <si>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</si>
  <si>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</si>
  <si>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</si>
  <si>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</si>
  <si>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</si>
  <si>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</si>
  <si>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</si>
  <si>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</si>
  <si>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</si>
  <si>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</si>
  <si>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</si>
  <si>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</si>
  <si>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</si>
  <si>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</si>
  <si>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</si>
  <si>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</si>
  <si>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</si>
  <si>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</si>
  <si>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</si>
  <si>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</si>
  <si>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</si>
  <si>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</si>
  <si>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</si>
  <si>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</si>
  <si>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</si>
  <si>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</si>
  <si>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</si>
  <si>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</si>
  <si>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</si>
  <si>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</si>
  <si>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</si>
  <si>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</si>
  <si>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</si>
  <si>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</si>
  <si>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</si>
  <si>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</si>
  <si>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</si>
  <si>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</si>
  <si>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</si>
  <si>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</si>
  <si>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</si>
  <si>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</si>
  <si>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</si>
  <si>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</si>
  <si>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</si>
  <si>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</si>
  <si>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</si>
  <si>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</si>
  <si>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</si>
  <si>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</si>
  <si>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</si>
  <si>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</si>
  <si>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</si>
  <si>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</si>
  <si>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</si>
  <si>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</si>
  <si>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</si>
  <si>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</si>
  <si>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</si>
  <si>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</si>
  <si>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</si>
  <si>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</si>
  <si>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</si>
  <si>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</si>
  <si>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</si>
  <si>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</si>
  <si>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</si>
  <si>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</si>
  <si>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</si>
  <si>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</si>
  <si>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</si>
  <si>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</si>
  <si>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</si>
  <si>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</si>
  <si>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</si>
  <si>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</si>
  <si>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</si>
  <si>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</si>
  <si>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</si>
  <si>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</si>
  <si>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</si>
  <si>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</si>
  <si>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</si>
  <si>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</si>
  <si>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</si>
  <si>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</si>
  <si>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</si>
  <si>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</si>
  <si>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</si>
  <si>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</si>
  <si>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</si>
  <si>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</si>
  <si>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</si>
  <si>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</si>
  <si>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</si>
  <si>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</si>
  <si>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</si>
  <si>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</si>
  <si>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</si>
  <si>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</si>
  <si>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</si>
  <si>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</si>
  <si>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</si>
  <si>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</si>
  <si>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</si>
  <si>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</si>
  <si>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</si>
  <si>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</si>
  <si>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</si>
  <si>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</si>
  <si>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</si>
  <si>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</si>
  <si>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</si>
  <si>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</si>
  <si>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</si>
  <si>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</si>
  <si>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</si>
  <si>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</si>
  <si>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</si>
  <si>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</si>
  <si>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</si>
  <si>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</si>
  <si>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</si>
  <si>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</si>
  <si>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</si>
  <si>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</si>
  <si>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</si>
  <si>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</si>
  <si>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</si>
  <si>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</si>
  <si>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</si>
  <si>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</si>
  <si>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</si>
  <si>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</si>
  <si>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</si>
  <si>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</si>
  <si>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</si>
  <si>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</si>
  <si>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</si>
  <si>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</si>
  <si>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</si>
  <si>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</si>
  <si>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</si>
  <si>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</si>
  <si>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</si>
  <si>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</si>
  <si>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</si>
  <si>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</si>
  <si>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</si>
  <si>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</si>
  <si>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</si>
  <si>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</si>
  <si>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</si>
  <si>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</si>
  <si>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</si>
  <si>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</si>
  <si>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</si>
  <si>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</si>
  <si>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</si>
  <si>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</si>
  <si>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</si>
  <si>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</si>
  <si>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</si>
  <si>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</si>
  <si>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</si>
  <si>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</si>
  <si>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</si>
  <si>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</si>
  <si>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</si>
  <si>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</si>
  <si>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</si>
  <si>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</si>
  <si>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</si>
  <si>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</si>
  <si>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</si>
  <si>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</si>
  <si>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</si>
  <si>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</si>
  <si>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</si>
  <si>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</si>
  <si>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</si>
  <si>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</si>
  <si>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</si>
  <si>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</si>
  <si>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</si>
  <si>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</si>
  <si>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</si>
  <si>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</si>
  <si>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</si>
  <si>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</si>
  <si>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</si>
  <si>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</si>
  <si>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</si>
  <si>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</si>
  <si>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</si>
  <si>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</si>
  <si>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</si>
  <si>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</si>
  <si>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</si>
  <si>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</si>
  <si>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</si>
  <si>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</si>
  <si>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</si>
  <si>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</si>
  <si>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</si>
  <si>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</si>
  <si>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</si>
  <si>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</si>
  <si>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</si>
  <si>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</si>
  <si>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</si>
  <si>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</si>
  <si>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</si>
  <si>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</si>
  <si>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</si>
  <si>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</si>
  <si>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</si>
  <si>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</si>
  <si>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</si>
  <si>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</si>
  <si>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</si>
  <si>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</si>
  <si>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</si>
  <si>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</si>
  <si>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</si>
  <si>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</si>
  <si>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</si>
  <si>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</si>
  <si>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</si>
  <si>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</si>
  <si>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</si>
  <si>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</si>
  <si>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</si>
  <si>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</si>
  <si>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</si>
  <si>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</si>
  <si>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</si>
  <si>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</si>
  <si>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</si>
  <si>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</si>
  <si>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</si>
  <si>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</si>
  <si>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</si>
  <si>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</si>
  <si>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</si>
  <si>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</si>
  <si>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</si>
  <si>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</si>
  <si>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</si>
  <si>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</si>
  <si>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</si>
  <si>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</si>
  <si>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</si>
  <si>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</si>
  <si>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</si>
  <si>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</si>
  <si>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</si>
  <si>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</si>
  <si>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</si>
  <si>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</si>
  <si>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</si>
  <si>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</si>
  <si>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</si>
  <si>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</si>
  <si>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</si>
  <si>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</si>
  <si>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</si>
  <si>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</si>
  <si>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</si>
  <si>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</si>
  <si>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</si>
  <si>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</si>
  <si>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</si>
  <si>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</si>
  <si>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</si>
  <si>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</si>
  <si>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</si>
  <si>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</si>
  <si>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</si>
  <si>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</si>
  <si>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</si>
  <si>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</si>
  <si>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</si>
  <si>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</si>
  <si>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</si>
  <si>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</si>
  <si>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</si>
  <si>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</si>
  <si>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</si>
  <si>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</si>
  <si>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</si>
  <si>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</si>
  <si>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</si>
  <si>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</si>
  <si>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</si>
  <si>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</si>
  <si>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</si>
  <si>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</si>
  <si>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</si>
  <si>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</si>
  <si>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</si>
  <si>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</si>
  <si>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</si>
  <si>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</si>
  <si>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</si>
  <si>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</si>
  <si>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</si>
  <si>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</si>
  <si>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</si>
  <si>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</si>
  <si>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</si>
  <si>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</si>
  <si>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</si>
  <si>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</si>
  <si>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</si>
  <si>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</si>
  <si>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</si>
  <si>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</si>
  <si>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</si>
  <si>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</si>
  <si>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</si>
  <si>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</si>
  <si>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</si>
  <si>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</si>
  <si>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</si>
  <si>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</si>
  <si>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</si>
  <si>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</si>
  <si>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</si>
  <si>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</si>
  <si>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</si>
  <si>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</si>
  <si>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</si>
  <si>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</si>
  <si>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</si>
  <si>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</si>
  <si>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</si>
  <si>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</si>
  <si>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</si>
  <si>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</si>
  <si>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</si>
  <si>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</si>
  <si>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</si>
  <si>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</si>
  <si>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</si>
  <si>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</si>
  <si>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</si>
  <si>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</si>
  <si>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</si>
  <si>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</si>
  <si>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</si>
  <si>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</si>
  <si>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</si>
  <si>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</si>
  <si>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</si>
  <si>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</si>
  <si>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</si>
  <si>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</si>
  <si>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</si>
  <si>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</si>
  <si>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</si>
  <si>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</si>
  <si>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</si>
  <si>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</si>
  <si>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</si>
  <si>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</si>
  <si>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</si>
  <si>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</si>
  <si>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</si>
  <si>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</si>
  <si>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</si>
  <si>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</si>
  <si>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</si>
  <si>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</si>
  <si>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</si>
  <si>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</si>
  <si>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</si>
  <si>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</si>
  <si>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</si>
  <si>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</si>
  <si>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</si>
  <si>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</si>
  <si>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</si>
  <si>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</si>
  <si>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</si>
  <si>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</si>
  <si>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</si>
  <si>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</si>
  <si>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</si>
  <si>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</si>
  <si>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</si>
  <si>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</si>
  <si>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</si>
  <si>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</si>
  <si>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</si>
  <si>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</si>
  <si>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</si>
  <si>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</si>
  <si>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</si>
  <si>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</si>
  <si>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</si>
  <si>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</si>
  <si>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</si>
  <si>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</si>
  <si>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</si>
  <si>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</si>
  <si>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</si>
  <si>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</si>
  <si>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</si>
  <si>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</si>
  <si>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</si>
  <si>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</si>
  <si>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</si>
  <si>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</si>
  <si>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</si>
  <si>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</si>
  <si>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</si>
  <si>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</si>
  <si>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</si>
  <si>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</si>
  <si>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</si>
  <si>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</si>
  <si>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</si>
  <si>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</si>
  <si>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</si>
  <si>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</si>
  <si>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</si>
  <si>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</si>
  <si>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</si>
  <si>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</si>
  <si>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</si>
  <si>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</si>
  <si>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</si>
  <si>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</si>
  <si>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</si>
  <si>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</si>
  <si>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</si>
  <si>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</si>
  <si>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</si>
  <si>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</si>
  <si>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</si>
  <si>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</si>
  <si>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</si>
  <si>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</si>
  <si>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</si>
  <si>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</si>
  <si>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</si>
  <si>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</si>
  <si>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</si>
  <si>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</si>
  <si>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</si>
  <si>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</si>
  <si>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</si>
  <si>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</si>
  <si>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</si>
  <si>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</si>
  <si>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</si>
  <si>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</si>
  <si>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</si>
  <si>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</si>
  <si>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</si>
  <si>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</si>
  <si>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</si>
  <si>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</si>
  <si>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</si>
  <si>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</si>
  <si>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</si>
  <si>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</si>
  <si>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</si>
  <si>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</si>
  <si>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</si>
  <si>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</si>
  <si>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</si>
  <si>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</si>
  <si>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</si>
  <si>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</si>
  <si>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</si>
  <si>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</si>
  <si>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</si>
  <si>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</si>
  <si>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</si>
  <si>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</si>
  <si>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</si>
  <si>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</si>
  <si>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</si>
  <si>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</si>
  <si>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</si>
  <si>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</si>
  <si>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</si>
  <si>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</si>
  <si>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</si>
  <si>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</si>
  <si>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</si>
  <si>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</si>
  <si>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</si>
  <si>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</si>
  <si>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</si>
  <si>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</si>
  <si>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</si>
  <si>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</si>
  <si>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</si>
  <si>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</si>
  <si>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</si>
  <si>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</si>
  <si>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</si>
  <si>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</si>
  <si>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</si>
  <si>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</si>
  <si>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</si>
  <si>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</si>
  <si>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</si>
  <si>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</si>
  <si>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</si>
  <si>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</si>
  <si>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</si>
  <si>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</si>
  <si>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</si>
  <si>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</si>
  <si>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</si>
  <si>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</si>
  <si>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</si>
  <si>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</si>
  <si>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</si>
  <si>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</si>
  <si>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</si>
  <si>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</si>
  <si>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</si>
  <si>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</si>
  <si>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</si>
  <si>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</si>
  <si>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</si>
  <si>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</si>
  <si>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</si>
  <si>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</si>
  <si>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</si>
  <si>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</si>
  <si>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</si>
  <si>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</si>
  <si>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</si>
  <si>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</si>
  <si>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</si>
  <si>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</si>
  <si>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</si>
  <si>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</si>
  <si>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</si>
  <si>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</si>
  <si>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</si>
  <si>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</si>
  <si>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</si>
  <si>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</si>
  <si>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</si>
  <si>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</si>
  <si>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</si>
  <si>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</si>
  <si>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</si>
  <si>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</si>
  <si>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</si>
  <si>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</si>
  <si>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</si>
  <si>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</si>
  <si>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</si>
  <si>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</si>
  <si>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</si>
  <si>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</si>
  <si>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</si>
  <si>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</si>
  <si>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</si>
  <si>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</si>
  <si>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</si>
  <si>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</si>
  <si>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</si>
  <si>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</si>
  <si>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</si>
  <si>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</si>
  <si>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</si>
  <si>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</si>
  <si>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</si>
  <si>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</si>
  <si>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</si>
  <si>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</si>
  <si>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</si>
  <si>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</si>
  <si>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</si>
  <si>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</si>
  <si>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</si>
  <si>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</si>
  <si>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</si>
  <si>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</si>
  <si>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</si>
  <si>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</si>
  <si>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</si>
  <si>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</si>
  <si>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</si>
  <si>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</si>
  <si>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</si>
  <si>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</si>
  <si>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</si>
  <si>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</si>
  <si>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</si>
  <si>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</si>
  <si>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</si>
  <si>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</si>
  <si>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</si>
  <si>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</si>
  <si>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</si>
  <si>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</si>
  <si>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</si>
  <si>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</si>
  <si>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</si>
  <si>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</si>
  <si>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</si>
  <si>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</si>
  <si>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</si>
  <si>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</si>
  <si>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</si>
  <si>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</si>
  <si>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</si>
  <si>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</si>
  <si>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</si>
  <si>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</si>
  <si>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</si>
  <si>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</si>
  <si>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</si>
  <si>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</si>
  <si>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</si>
  <si>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</si>
  <si>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</si>
  <si>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</si>
  <si>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</si>
  <si>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</si>
  <si>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</si>
  <si>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</si>
  <si>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</si>
  <si>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</si>
  <si>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</si>
  <si>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</si>
  <si>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</si>
  <si>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</si>
  <si>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</si>
  <si>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</si>
  <si>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</si>
  <si>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</si>
  <si>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</si>
  <si>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</si>
  <si>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</si>
  <si>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</si>
  <si>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</si>
  <si>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</si>
  <si>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</si>
  <si>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</si>
  <si>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</si>
  <si>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</si>
  <si>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</si>
  <si>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</si>
  <si>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</si>
  <si>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</si>
  <si>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</si>
  <si>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</si>
  <si>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</si>
  <si>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</si>
  <si>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</si>
  <si>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</si>
  <si>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</si>
  <si>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</si>
  <si>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</si>
  <si>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</si>
  <si>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</si>
  <si>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</si>
  <si>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</si>
  <si>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</si>
  <si>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</si>
  <si>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</si>
  <si>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</si>
  <si>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</si>
  <si>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</si>
  <si>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</si>
  <si>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</si>
  <si>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</si>
  <si>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</si>
  <si>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</si>
  <si>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</si>
  <si>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</si>
  <si>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</si>
  <si>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</si>
  <si>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</si>
  <si>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</si>
  <si>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</si>
  <si>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</si>
  <si>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</si>
  <si>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</si>
  <si>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</si>
  <si>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</si>
  <si>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</si>
  <si>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</si>
  <si>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</si>
  <si>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</si>
  <si>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</si>
  <si>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</si>
  <si>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</si>
  <si>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</si>
  <si>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</si>
  <si>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</si>
  <si>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</si>
  <si>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</si>
  <si>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</si>
  <si>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</si>
  <si>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</si>
  <si>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</si>
  <si>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</si>
  <si>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</si>
  <si>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</si>
  <si>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</si>
  <si>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</si>
  <si>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</si>
  <si>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</si>
  <si>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</si>
  <si>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</si>
  <si>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</si>
  <si>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</si>
  <si>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</si>
  <si>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</si>
  <si>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</si>
  <si>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</si>
  <si>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</si>
  <si>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</si>
  <si>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</si>
  <si>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</si>
  <si>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</si>
  <si>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</si>
  <si>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</si>
  <si>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</si>
  <si>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</si>
  <si>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</si>
  <si>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</si>
  <si>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</si>
  <si>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</si>
  <si>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</si>
  <si>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</si>
  <si>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</si>
  <si>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</si>
  <si>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</si>
  <si>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</si>
  <si>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</si>
  <si>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</si>
  <si>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</si>
  <si>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</si>
  <si>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</si>
  <si>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</si>
  <si>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</si>
  <si>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</si>
  <si>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</si>
  <si>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</si>
  <si>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</si>
  <si>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</si>
  <si>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</si>
  <si>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</si>
  <si>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</si>
  <si>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</si>
  <si>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</si>
  <si>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</si>
  <si>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</si>
  <si>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</si>
  <si>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</si>
  <si>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</si>
  <si>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</si>
  <si>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</si>
  <si>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</si>
  <si>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</si>
  <si>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</si>
  <si>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</si>
  <si>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</si>
  <si>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</si>
  <si>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</si>
  <si>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</si>
  <si>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</si>
  <si>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</si>
  <si>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</si>
  <si>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</si>
  <si>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</si>
  <si>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</si>
  <si>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</si>
  <si>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</si>
  <si>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</si>
  <si>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</si>
  <si>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</si>
  <si>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</si>
  <si>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</si>
  <si>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</si>
  <si>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</si>
  <si>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</si>
  <si>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</si>
  <si>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</si>
  <si>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</si>
  <si>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</si>
  <si>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</si>
  <si>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</si>
  <si>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</si>
  <si>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GRUBIŠNO POLJE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</si>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</sst>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7961181.0999999996</v>
      </c>
      <c r="D2" s="7">
        <f>'PR-RAS'!E6</f>
        <v>8855751.6999999993</v>
      </c>
      <c r="E2" s="7">
        <v>0</v>
      </c>
      <c r="F2" s="7">
        <v>0</v>
      </c>
      <c r="G2" s="8">
        <f t="shared" ref="G2:G274" si="0">(B2/1000)*(C2*1+D2*2)</f>
        <v>25672.684499999999</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1563634.1400000001</v>
      </c>
      <c r="D3" s="2">
        <f>'PR-RAS'!E7</f>
        <v>1827057</v>
      </c>
      <c r="E3" s="2">
        <v>0</v>
      </c>
      <c r="F3" s="2">
        <v>0</v>
      </c>
      <c r="G3" s="3">
        <f t="shared" si="0"/>
        <v>10435.496280000001</v>
      </c>
      <c r="H3" s="3">
        <f t="shared" si="1"/>
        <v>0.14000000013038516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1450124.57</v>
      </c>
      <c r="D4" s="2">
        <f>'PR-RAS'!E8</f>
        <v>1713378.12</v>
      </c>
      <c r="E4" s="2">
        <v>0</v>
      </c>
      <c r="F4" s="2">
        <v>0</v>
      </c>
      <c r="G4" s="3">
        <f t="shared" si="0"/>
        <v>14630.642430000002</v>
      </c>
      <c r="H4" s="3">
        <f t="shared" si="1"/>
        <v>0.55000000004656613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1379268.94</v>
      </c>
      <c r="D5" s="2">
        <f>'PR-RAS'!E9</f>
        <v>1663231.05</v>
      </c>
      <c r="E5" s="2">
        <v>0</v>
      </c>
      <c r="F5" s="2">
        <v>0</v>
      </c>
      <c r="G5" s="3">
        <f t="shared" si="0"/>
        <v>18822.924160000002</v>
      </c>
      <c r="H5" s="3">
        <f t="shared" si="1"/>
        <v>0.11000000010244548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170135.55</v>
      </c>
      <c r="D6" s="2">
        <f>'PR-RAS'!E10</f>
        <v>153135.32999999999</v>
      </c>
      <c r="E6" s="2">
        <v>0</v>
      </c>
      <c r="F6" s="2">
        <v>0</v>
      </c>
      <c r="G6" s="3">
        <f t="shared" si="0"/>
        <v>2382.0310500000001</v>
      </c>
      <c r="H6" s="3">
        <f t="shared" si="1"/>
        <v>0.77999999999883585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37709.25</v>
      </c>
      <c r="D7" s="2">
        <f>'PR-RAS'!E11</f>
        <v>41458.71</v>
      </c>
      <c r="E7" s="2">
        <v>0</v>
      </c>
      <c r="F7" s="2">
        <v>0</v>
      </c>
      <c r="G7" s="3">
        <f t="shared" si="0"/>
        <v>723.76002000000005</v>
      </c>
      <c r="H7" s="3">
        <f t="shared" si="1"/>
        <v>0.54000000000087311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82198.02</v>
      </c>
      <c r="D8" s="2">
        <f>'PR-RAS'!E12</f>
        <v>78374.080000000002</v>
      </c>
      <c r="E8" s="2">
        <v>0</v>
      </c>
      <c r="F8" s="2">
        <v>0</v>
      </c>
      <c r="G8" s="3">
        <f t="shared" si="0"/>
        <v>1672.6232600000001</v>
      </c>
      <c r="H8" s="3">
        <f t="shared" si="1"/>
        <v>0.10000000000582077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64143.6</v>
      </c>
      <c r="D9" s="2">
        <f>'PR-RAS'!E13</f>
        <v>152298.34</v>
      </c>
      <c r="E9" s="2">
        <v>0</v>
      </c>
      <c r="F9" s="2">
        <v>0</v>
      </c>
      <c r="G9" s="3">
        <f t="shared" si="0"/>
        <v>2949.9222399999999</v>
      </c>
      <c r="H9" s="3">
        <f t="shared" si="1"/>
        <v>0.73999999999796273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283330.78999999998</v>
      </c>
      <c r="D11" s="2">
        <f>'PR-RAS'!E15</f>
        <v>375119.39</v>
      </c>
      <c r="E11" s="2">
        <v>0</v>
      </c>
      <c r="F11" s="2">
        <v>0</v>
      </c>
      <c r="G11" s="3">
        <f t="shared" si="0"/>
        <v>10335.6957</v>
      </c>
      <c r="H11" s="3">
        <f t="shared" si="1"/>
        <v>0.6000000000349246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97496.3</v>
      </c>
      <c r="D19" s="2">
        <f>'PR-RAS'!E23</f>
        <v>96884.900000000009</v>
      </c>
      <c r="E19" s="2">
        <v>0</v>
      </c>
      <c r="F19" s="2">
        <v>0</v>
      </c>
      <c r="G19" s="3">
        <f t="shared" si="0"/>
        <v>5242.7898000000005</v>
      </c>
      <c r="H19" s="3">
        <f t="shared" si="1"/>
        <v>0.39999999999417923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3936.85</v>
      </c>
      <c r="D20" s="2">
        <f>'PR-RAS'!E24</f>
        <v>7840.3</v>
      </c>
      <c r="E20" s="2">
        <v>0</v>
      </c>
      <c r="F20" s="2">
        <v>0</v>
      </c>
      <c r="G20" s="3">
        <f t="shared" si="0"/>
        <v>372.73155000000003</v>
      </c>
      <c r="H20" s="3">
        <f t="shared" si="1"/>
        <v>0.45000000000027285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93559.45</v>
      </c>
      <c r="D23" s="2">
        <f>'PR-RAS'!E27</f>
        <v>89044.6</v>
      </c>
      <c r="E23" s="2">
        <v>0</v>
      </c>
      <c r="F23" s="2">
        <v>0</v>
      </c>
      <c r="G23" s="3">
        <f t="shared" si="0"/>
        <v>5976.2703000000001</v>
      </c>
      <c r="H23" s="3">
        <f t="shared" si="1"/>
        <v>0.84999999999126885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16013.27</v>
      </c>
      <c r="D25" s="2">
        <f>'PR-RAS'!E29</f>
        <v>16793.98</v>
      </c>
      <c r="E25" s="2">
        <v>0</v>
      </c>
      <c r="F25" s="2">
        <v>0</v>
      </c>
      <c r="G25" s="3">
        <f t="shared" si="0"/>
        <v>1190.4295199999999</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16013.27</v>
      </c>
      <c r="D27" s="2">
        <f>'PR-RAS'!E31</f>
        <v>16793.98</v>
      </c>
      <c r="E27" s="2">
        <v>0</v>
      </c>
      <c r="F27" s="2">
        <v>0</v>
      </c>
      <c r="G27" s="3">
        <f t="shared" si="0"/>
        <v>1289.6319799999999</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4661635.21</v>
      </c>
      <c r="D45" s="2">
        <f>'PR-RAS'!E49</f>
        <v>5686292.6899999995</v>
      </c>
      <c r="E45" s="2">
        <v>0</v>
      </c>
      <c r="F45" s="2">
        <v>0</v>
      </c>
      <c r="G45" s="3">
        <f t="shared" si="0"/>
        <v>705505.70595999993</v>
      </c>
      <c r="H45" s="3">
        <f t="shared" si="1"/>
        <v>0.52000000048428774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1586984.69</v>
      </c>
      <c r="D54" s="2">
        <f>'PR-RAS'!E58</f>
        <v>861876.51</v>
      </c>
      <c r="E54" s="2">
        <v>0</v>
      </c>
      <c r="F54" s="2">
        <v>0</v>
      </c>
      <c r="G54" s="3">
        <f t="shared" si="0"/>
        <v>175469.09862999999</v>
      </c>
      <c r="H54" s="3">
        <f t="shared" si="1"/>
        <v>0.80000000004656613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1476484.69</v>
      </c>
      <c r="D55" s="2">
        <f>'PR-RAS'!E59</f>
        <v>472385.98</v>
      </c>
      <c r="E55" s="2">
        <v>0</v>
      </c>
      <c r="F55" s="2">
        <v>0</v>
      </c>
      <c r="G55" s="3">
        <f t="shared" si="0"/>
        <v>130747.85909999999</v>
      </c>
      <c r="H55" s="3">
        <f t="shared" si="1"/>
        <v>0.33000000007450581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110500</v>
      </c>
      <c r="D56" s="2">
        <f>'PR-RAS'!E60</f>
        <v>389490.53</v>
      </c>
      <c r="E56" s="2">
        <v>0</v>
      </c>
      <c r="F56" s="2">
        <v>0</v>
      </c>
      <c r="G56" s="3">
        <f t="shared" si="0"/>
        <v>48921.458300000006</v>
      </c>
      <c r="H56" s="3">
        <f t="shared" si="1"/>
        <v>0.46999999997206032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252441.65</v>
      </c>
      <c r="D57" s="2">
        <f>'PR-RAS'!E61</f>
        <v>728673.56</v>
      </c>
      <c r="E57" s="2">
        <v>0</v>
      </c>
      <c r="F57" s="2">
        <v>0</v>
      </c>
      <c r="G57" s="3">
        <f t="shared" si="0"/>
        <v>95748.171119999999</v>
      </c>
      <c r="H57" s="3">
        <f t="shared" si="1"/>
        <v>0.78999999994994141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24094.959999999999</v>
      </c>
      <c r="D58" s="2">
        <f>'PR-RAS'!E62</f>
        <v>0</v>
      </c>
      <c r="E58" s="2">
        <v>0</v>
      </c>
      <c r="F58" s="2">
        <v>0</v>
      </c>
      <c r="G58" s="3">
        <f t="shared" si="0"/>
        <v>1373.41272</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228346.69</v>
      </c>
      <c r="D59" s="2">
        <f>'PR-RAS'!E63</f>
        <v>728673.56</v>
      </c>
      <c r="E59" s="2">
        <v>0</v>
      </c>
      <c r="F59" s="2">
        <v>0</v>
      </c>
      <c r="G59" s="3">
        <f t="shared" si="0"/>
        <v>97770.240980000002</v>
      </c>
      <c r="H59" s="3">
        <f t="shared" si="1"/>
        <v>0.74999999994179234</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454123.16</v>
      </c>
      <c r="D60" s="2">
        <f>'PR-RAS'!E64</f>
        <v>1641938.68</v>
      </c>
      <c r="E60" s="2">
        <v>0</v>
      </c>
      <c r="F60" s="2">
        <v>0</v>
      </c>
      <c r="G60" s="3">
        <f t="shared" si="0"/>
        <v>220542.03068</v>
      </c>
      <c r="H60" s="3">
        <f t="shared" si="1"/>
        <v>0.48000000003958121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454123.16</v>
      </c>
      <c r="D61" s="2">
        <f>'PR-RAS'!E65</f>
        <v>486609.78</v>
      </c>
      <c r="E61" s="2">
        <v>0</v>
      </c>
      <c r="F61" s="2">
        <v>0</v>
      </c>
      <c r="G61" s="3">
        <f t="shared" si="0"/>
        <v>85640.56319999999</v>
      </c>
      <c r="H61" s="3">
        <f t="shared" si="1"/>
        <v>0.37999999994644895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1155328.8999999999</v>
      </c>
      <c r="E63" s="2">
        <v>0</v>
      </c>
      <c r="F63" s="2">
        <v>0</v>
      </c>
      <c r="G63" s="3">
        <f>(B63/1000)*(C63*1+D63*2)</f>
        <v>143260.7836</v>
      </c>
      <c r="H63" s="3">
        <f>ABS(C63-ROUND(C63,0))+ABS(D63-ROUND(D63,0))</f>
        <v>0.10000000009313226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2368085.71</v>
      </c>
      <c r="D70" s="2">
        <f>'PR-RAS'!E74</f>
        <v>2453803.94</v>
      </c>
      <c r="E70" s="2">
        <v>0</v>
      </c>
      <c r="F70" s="2">
        <v>0</v>
      </c>
      <c r="G70" s="3">
        <f t="shared" si="0"/>
        <v>502022.85771000001</v>
      </c>
      <c r="H70" s="3">
        <f t="shared" si="1"/>
        <v>0.35000000009313226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401645.36</v>
      </c>
      <c r="D71" s="2">
        <f>'PR-RAS'!E75</f>
        <v>509288.02</v>
      </c>
      <c r="E71" s="2">
        <v>0</v>
      </c>
      <c r="F71" s="2">
        <v>0</v>
      </c>
      <c r="G71" s="3">
        <f t="shared" si="0"/>
        <v>99415.498000000007</v>
      </c>
      <c r="H71" s="3">
        <f t="shared" si="1"/>
        <v>0.38000000000465661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1966440.35</v>
      </c>
      <c r="D72" s="2">
        <f>'PR-RAS'!E76</f>
        <v>1944515.92</v>
      </c>
      <c r="E72" s="2">
        <v>0</v>
      </c>
      <c r="F72" s="2">
        <v>0</v>
      </c>
      <c r="G72" s="3">
        <f t="shared" si="0"/>
        <v>415738.52548999991</v>
      </c>
      <c r="H72" s="3">
        <f t="shared" si="1"/>
        <v>0.43000000016763806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1237500.7400000002</v>
      </c>
      <c r="D78" s="2">
        <f>'PR-RAS'!E82</f>
        <v>630213.15</v>
      </c>
      <c r="E78" s="2">
        <v>0</v>
      </c>
      <c r="F78" s="2">
        <v>0</v>
      </c>
      <c r="G78" s="3">
        <f t="shared" si="0"/>
        <v>192340.38208000001</v>
      </c>
      <c r="H78" s="3">
        <f t="shared" si="1"/>
        <v>0.40999999979976565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624.84</v>
      </c>
      <c r="D79" s="2">
        <f>'PR-RAS'!E83</f>
        <v>235.23</v>
      </c>
      <c r="E79" s="2">
        <v>0</v>
      </c>
      <c r="F79" s="2">
        <v>0</v>
      </c>
      <c r="G79" s="3">
        <f t="shared" si="0"/>
        <v>85.433399999999992</v>
      </c>
      <c r="H79" s="3">
        <f t="shared" si="1"/>
        <v>0.38999999999995794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624.84</v>
      </c>
      <c r="D82" s="2">
        <f>'PR-RAS'!E86</f>
        <v>235.23</v>
      </c>
      <c r="E82" s="2">
        <v>0</v>
      </c>
      <c r="F82" s="2">
        <v>0</v>
      </c>
      <c r="G82" s="3">
        <f t="shared" si="0"/>
        <v>88.719300000000004</v>
      </c>
      <c r="H82" s="3">
        <f t="shared" si="1"/>
        <v>0.38999999999995794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1236875.9000000001</v>
      </c>
      <c r="D87" s="2">
        <f>'PR-RAS'!E91</f>
        <v>629977.92000000004</v>
      </c>
      <c r="E87" s="2">
        <v>0</v>
      </c>
      <c r="F87" s="2">
        <v>0</v>
      </c>
      <c r="G87" s="3">
        <f t="shared" si="0"/>
        <v>214727.52963999999</v>
      </c>
      <c r="H87" s="3">
        <f t="shared" si="1"/>
        <v>0.1799999998183921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73250.87</v>
      </c>
      <c r="D89" s="2">
        <f>'PR-RAS'!E93</f>
        <v>77031.520000000004</v>
      </c>
      <c r="E89" s="2">
        <v>0</v>
      </c>
      <c r="F89" s="2">
        <v>0</v>
      </c>
      <c r="G89" s="3">
        <f t="shared" si="0"/>
        <v>20003.624079999998</v>
      </c>
      <c r="H89" s="3">
        <f t="shared" si="1"/>
        <v>0.61000000000058208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1163129.94</v>
      </c>
      <c r="D90" s="2">
        <f>'PR-RAS'!E94</f>
        <v>552917.81000000006</v>
      </c>
      <c r="E90" s="2">
        <v>0</v>
      </c>
      <c r="F90" s="2">
        <v>0</v>
      </c>
      <c r="G90" s="3">
        <f t="shared" si="0"/>
        <v>201937.93484</v>
      </c>
      <c r="H90" s="3">
        <f t="shared" si="1"/>
        <v>0.25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495.09</v>
      </c>
      <c r="D93" s="2">
        <f>'PR-RAS'!E97</f>
        <v>28.59</v>
      </c>
      <c r="E93" s="2">
        <v>0</v>
      </c>
      <c r="F93" s="2">
        <v>0</v>
      </c>
      <c r="G93" s="3">
        <f t="shared" si="0"/>
        <v>50.808839999999996</v>
      </c>
      <c r="H93" s="3">
        <f t="shared" si="1"/>
        <v>0.49999999999997513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486967.35000000003</v>
      </c>
      <c r="D102" s="2">
        <f>'PR-RAS'!E106</f>
        <v>695697.40999999992</v>
      </c>
      <c r="E102" s="2">
        <v>0</v>
      </c>
      <c r="F102" s="2">
        <v>0</v>
      </c>
      <c r="G102" s="3">
        <f t="shared" si="0"/>
        <v>189714.57917000001</v>
      </c>
      <c r="H102" s="3">
        <f t="shared" si="1"/>
        <v>0.75999999995110556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46203.4</v>
      </c>
      <c r="D103" s="2">
        <f>'PR-RAS'!E107</f>
        <v>46489.43</v>
      </c>
      <c r="E103" s="2">
        <v>0</v>
      </c>
      <c r="F103" s="2">
        <v>0</v>
      </c>
      <c r="G103" s="3">
        <f t="shared" si="0"/>
        <v>14196.59052</v>
      </c>
      <c r="H103" s="3">
        <f t="shared" si="1"/>
        <v>0.83000000000174623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119.43</v>
      </c>
      <c r="D105" s="2">
        <f>'PR-RAS'!E109</f>
        <v>152.63</v>
      </c>
      <c r="E105" s="2">
        <v>0</v>
      </c>
      <c r="F105" s="2">
        <v>0</v>
      </c>
      <c r="G105" s="3">
        <f t="shared" si="0"/>
        <v>44.167760000000001</v>
      </c>
      <c r="H105" s="3">
        <f t="shared" si="1"/>
        <v>0.80000000000001137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77.78</v>
      </c>
      <c r="D106" s="2">
        <f>'PR-RAS'!E110</f>
        <v>330.61</v>
      </c>
      <c r="E106" s="2">
        <v>0</v>
      </c>
      <c r="F106" s="2">
        <v>0</v>
      </c>
      <c r="G106" s="3">
        <f t="shared" si="0"/>
        <v>77.594999999999999</v>
      </c>
      <c r="H106" s="3">
        <f t="shared" si="1"/>
        <v>0.60999999999998522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46006.19</v>
      </c>
      <c r="D107" s="2">
        <f>'PR-RAS'!E111</f>
        <v>46006.19</v>
      </c>
      <c r="E107" s="2">
        <v>0</v>
      </c>
      <c r="F107" s="2">
        <v>0</v>
      </c>
      <c r="G107" s="3">
        <f t="shared" si="0"/>
        <v>14629.968420000001</v>
      </c>
      <c r="H107" s="3">
        <f t="shared" si="1"/>
        <v>0.38000000000465661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224166.34000000003</v>
      </c>
      <c r="D108" s="2">
        <f>'PR-RAS'!E112</f>
        <v>409097.36</v>
      </c>
      <c r="E108" s="2">
        <v>0</v>
      </c>
      <c r="F108" s="2">
        <v>0</v>
      </c>
      <c r="G108" s="3">
        <f t="shared" si="0"/>
        <v>111532.63342</v>
      </c>
      <c r="H108" s="3">
        <f t="shared" si="1"/>
        <v>0.70000000001164153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193.57</v>
      </c>
      <c r="D110" s="2">
        <f>'PR-RAS'!E114</f>
        <v>0</v>
      </c>
      <c r="E110" s="2">
        <v>0</v>
      </c>
      <c r="F110" s="2">
        <v>0</v>
      </c>
      <c r="G110" s="3">
        <f t="shared" si="0"/>
        <v>21.099129999999999</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155645.06</v>
      </c>
      <c r="D111" s="2">
        <f>'PR-RAS'!E115</f>
        <v>363372.1</v>
      </c>
      <c r="E111" s="2">
        <v>0</v>
      </c>
      <c r="F111" s="2">
        <v>0</v>
      </c>
      <c r="G111" s="3">
        <f t="shared" si="0"/>
        <v>97062.818599999999</v>
      </c>
      <c r="H111" s="3">
        <f t="shared" si="1"/>
        <v>0.15999999997438863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68327.710000000006</v>
      </c>
      <c r="D113" s="2">
        <f>'PR-RAS'!E117</f>
        <v>45725.26</v>
      </c>
      <c r="E113" s="2">
        <v>0</v>
      </c>
      <c r="F113" s="2">
        <v>0</v>
      </c>
      <c r="G113" s="3">
        <f t="shared" si="0"/>
        <v>17895.161760000003</v>
      </c>
      <c r="H113" s="3">
        <f t="shared" si="1"/>
        <v>0.54999999999563443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216597.61</v>
      </c>
      <c r="D116" s="2">
        <f>'PR-RAS'!E120</f>
        <v>240110.62</v>
      </c>
      <c r="E116" s="2">
        <v>0</v>
      </c>
      <c r="F116" s="2">
        <v>0</v>
      </c>
      <c r="G116" s="3">
        <f t="shared" si="0"/>
        <v>80134.167750000008</v>
      </c>
      <c r="H116" s="3">
        <f t="shared" si="1"/>
        <v>0.77000000001862645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1399.86</v>
      </c>
      <c r="D117" s="2">
        <f>'PR-RAS'!E121</f>
        <v>2586.58</v>
      </c>
      <c r="E117" s="2">
        <v>0</v>
      </c>
      <c r="F117" s="2">
        <v>0</v>
      </c>
      <c r="G117" s="3">
        <f t="shared" si="0"/>
        <v>762.47032000000002</v>
      </c>
      <c r="H117" s="3">
        <f t="shared" si="1"/>
        <v>0.5600000000001728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215197.75</v>
      </c>
      <c r="D118" s="2">
        <f>'PR-RAS'!E122</f>
        <v>237524.04</v>
      </c>
      <c r="E118" s="2">
        <v>0</v>
      </c>
      <c r="F118" s="2">
        <v>0</v>
      </c>
      <c r="G118" s="3">
        <f t="shared" si="0"/>
        <v>80758.762110000011</v>
      </c>
      <c r="H118" s="3">
        <f t="shared" si="1"/>
        <v>0.29000000000814907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11204.8</v>
      </c>
      <c r="D121" s="2">
        <f>'PR-RAS'!E125</f>
        <v>16464.91</v>
      </c>
      <c r="E121" s="2">
        <v>0</v>
      </c>
      <c r="F121" s="2">
        <v>0</v>
      </c>
      <c r="G121" s="3">
        <f t="shared" si="0"/>
        <v>5296.1543999999994</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11204.8</v>
      </c>
      <c r="D122" s="2">
        <f>'PR-RAS'!E126</f>
        <v>14264.91</v>
      </c>
      <c r="E122" s="2">
        <v>0</v>
      </c>
      <c r="F122" s="2">
        <v>0</v>
      </c>
      <c r="G122" s="3">
        <f t="shared" si="0"/>
        <v>4807.8890199999996</v>
      </c>
      <c r="H122" s="3">
        <f t="shared" si="1"/>
        <v>0.29000000000087311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11204.8</v>
      </c>
      <c r="D124" s="2">
        <f>'PR-RAS'!E128</f>
        <v>14264.91</v>
      </c>
      <c r="E124" s="2">
        <v>0</v>
      </c>
      <c r="F124" s="2">
        <v>0</v>
      </c>
      <c r="G124" s="3">
        <f t="shared" si="0"/>
        <v>4887.3582599999991</v>
      </c>
      <c r="H124" s="3">
        <f t="shared" si="1"/>
        <v>0.29000000000087311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2200</v>
      </c>
      <c r="E125" s="2">
        <v>0</v>
      </c>
      <c r="F125" s="2">
        <v>0</v>
      </c>
      <c r="G125" s="3">
        <f t="shared" si="0"/>
        <v>545.6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2200</v>
      </c>
      <c r="E126" s="2">
        <v>0</v>
      </c>
      <c r="F126" s="2">
        <v>0</v>
      </c>
      <c r="G126" s="3">
        <f t="shared" si="0"/>
        <v>550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238.86</v>
      </c>
      <c r="D136" s="2">
        <f>'PR-RAS'!E140</f>
        <v>26.54</v>
      </c>
      <c r="E136" s="2">
        <v>0</v>
      </c>
      <c r="F136" s="2">
        <v>0</v>
      </c>
      <c r="G136" s="3">
        <f t="shared" si="0"/>
        <v>39.411900000000003</v>
      </c>
      <c r="H136" s="3">
        <f t="shared" si="1"/>
        <v>0.59999999999998721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238.86</v>
      </c>
      <c r="D137" s="2">
        <f>'PR-RAS'!E141</f>
        <v>26.54</v>
      </c>
      <c r="E137" s="2">
        <v>0</v>
      </c>
      <c r="F137" s="2">
        <v>0</v>
      </c>
      <c r="G137" s="3">
        <f t="shared" si="0"/>
        <v>39.70384</v>
      </c>
      <c r="H137" s="3">
        <f t="shared" si="1"/>
        <v>0.59999999999998721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238.86</v>
      </c>
      <c r="D146" s="2">
        <f>'PR-RAS'!E150</f>
        <v>26.54</v>
      </c>
      <c r="E146" s="2">
        <v>0</v>
      </c>
      <c r="F146" s="2">
        <v>0</v>
      </c>
      <c r="G146" s="3">
        <f t="shared" si="0"/>
        <v>42.331299999999999</v>
      </c>
      <c r="H146" s="3">
        <f t="shared" si="1"/>
        <v>0.59999999999998721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4736601.08</v>
      </c>
      <c r="D148" s="2">
        <f>'PR-RAS'!E152</f>
        <v>5942259.7600000007</v>
      </c>
      <c r="E148" s="2">
        <v>0</v>
      </c>
      <c r="F148" s="2">
        <v>0</v>
      </c>
      <c r="G148" s="3">
        <f t="shared" si="0"/>
        <v>2443304.7282000002</v>
      </c>
      <c r="H148" s="3">
        <f t="shared" si="1"/>
        <v>0.31999999936670065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660254.25</v>
      </c>
      <c r="D149" s="2">
        <f>'PR-RAS'!E153</f>
        <v>976219.04999999993</v>
      </c>
      <c r="E149" s="2">
        <v>0</v>
      </c>
      <c r="F149" s="2">
        <v>0</v>
      </c>
      <c r="G149" s="3">
        <f t="shared" si="0"/>
        <v>386678.46779999993</v>
      </c>
      <c r="H149" s="3">
        <f t="shared" si="1"/>
        <v>0.29999999993015081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533284.76</v>
      </c>
      <c r="D150" s="2">
        <f>'PR-RAS'!E154</f>
        <v>791384.86</v>
      </c>
      <c r="E150" s="2">
        <v>0</v>
      </c>
      <c r="F150" s="2">
        <v>0</v>
      </c>
      <c r="G150" s="3">
        <f t="shared" si="0"/>
        <v>315292.11751999997</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533284.76</v>
      </c>
      <c r="D151" s="2">
        <f>'PR-RAS'!E155</f>
        <v>791384.86</v>
      </c>
      <c r="E151" s="2">
        <v>0</v>
      </c>
      <c r="F151" s="2">
        <v>0</v>
      </c>
      <c r="G151" s="3">
        <f t="shared" si="0"/>
        <v>317408.17199999996</v>
      </c>
      <c r="H151" s="3">
        <f t="shared" si="1"/>
        <v>0.38000000000465661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42457.75</v>
      </c>
      <c r="D155" s="2">
        <f>'PR-RAS'!E159</f>
        <v>56459.56</v>
      </c>
      <c r="E155" s="2">
        <v>0</v>
      </c>
      <c r="F155" s="2">
        <v>0</v>
      </c>
      <c r="G155" s="3">
        <f t="shared" si="0"/>
        <v>23928.037979999997</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84511.74</v>
      </c>
      <c r="D156" s="2">
        <f>'PR-RAS'!E160</f>
        <v>128374.63</v>
      </c>
      <c r="E156" s="2">
        <v>0</v>
      </c>
      <c r="F156" s="2">
        <v>0</v>
      </c>
      <c r="G156" s="3">
        <f t="shared" si="0"/>
        <v>52895.455000000002</v>
      </c>
      <c r="H156" s="3">
        <f t="shared" si="1"/>
        <v>0.6299999999901047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84511.74</v>
      </c>
      <c r="D158" s="2">
        <f>'PR-RAS'!E162</f>
        <v>128374.63</v>
      </c>
      <c r="E158" s="2">
        <v>0</v>
      </c>
      <c r="F158" s="2">
        <v>0</v>
      </c>
      <c r="G158" s="3">
        <f t="shared" si="0"/>
        <v>53577.976999999999</v>
      </c>
      <c r="H158" s="3">
        <f t="shared" si="1"/>
        <v>0.6299999999901047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1368210.1700000002</v>
      </c>
      <c r="D160" s="2">
        <f>'PR-RAS'!E164</f>
        <v>1451942.8900000001</v>
      </c>
      <c r="E160" s="2">
        <v>0</v>
      </c>
      <c r="F160" s="2">
        <v>0</v>
      </c>
      <c r="G160" s="3">
        <f t="shared" si="0"/>
        <v>679263.25605000008</v>
      </c>
      <c r="H160" s="3">
        <f t="shared" si="1"/>
        <v>0.28000000002793968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32702.47</v>
      </c>
      <c r="D161" s="2">
        <f>'PR-RAS'!E165</f>
        <v>39005.040000000001</v>
      </c>
      <c r="E161" s="2">
        <v>0</v>
      </c>
      <c r="F161" s="2">
        <v>0</v>
      </c>
      <c r="G161" s="3">
        <f t="shared" si="0"/>
        <v>17714.008000000002</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3521.03</v>
      </c>
      <c r="D162" s="2">
        <f>'PR-RAS'!E166</f>
        <v>1645.6</v>
      </c>
      <c r="E162" s="2">
        <v>0</v>
      </c>
      <c r="F162" s="2">
        <v>0</v>
      </c>
      <c r="G162" s="3">
        <f t="shared" si="0"/>
        <v>1096.7690299999999</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25701.02</v>
      </c>
      <c r="D163" s="2">
        <f>'PR-RAS'!E167</f>
        <v>35155.94</v>
      </c>
      <c r="E163" s="2">
        <v>0</v>
      </c>
      <c r="F163" s="2">
        <v>0</v>
      </c>
      <c r="G163" s="3">
        <f t="shared" si="0"/>
        <v>15554.089800000002</v>
      </c>
      <c r="H163" s="3">
        <f t="shared" si="1"/>
        <v>7.9999999998108251E-2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3480.42</v>
      </c>
      <c r="D164" s="2">
        <f>'PR-RAS'!E168</f>
        <v>2203.5</v>
      </c>
      <c r="E164" s="2">
        <v>0</v>
      </c>
      <c r="F164" s="2">
        <v>0</v>
      </c>
      <c r="G164" s="3">
        <f t="shared" si="0"/>
        <v>1285.6494600000001</v>
      </c>
      <c r="H164" s="3">
        <f t="shared" si="1"/>
        <v>0.92000000000007276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74960.3</v>
      </c>
      <c r="D166" s="2">
        <f>'PR-RAS'!E170</f>
        <v>79664.23</v>
      </c>
      <c r="E166" s="2">
        <v>0</v>
      </c>
      <c r="F166" s="2">
        <v>0</v>
      </c>
      <c r="G166" s="3">
        <f t="shared" si="0"/>
        <v>38657.645400000001</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10316.67</v>
      </c>
      <c r="D167" s="2">
        <f>'PR-RAS'!E171</f>
        <v>9411.9699999999993</v>
      </c>
      <c r="E167" s="2">
        <v>0</v>
      </c>
      <c r="F167" s="2">
        <v>0</v>
      </c>
      <c r="G167" s="3">
        <f t="shared" si="0"/>
        <v>4837.3412600000001</v>
      </c>
      <c r="H167" s="3">
        <f t="shared" si="1"/>
        <v>0.36000000000058208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7621.2</v>
      </c>
      <c r="D168" s="2">
        <f>'PR-RAS'!E172</f>
        <v>11431.8</v>
      </c>
      <c r="E168" s="2">
        <v>0</v>
      </c>
      <c r="F168" s="2">
        <v>0</v>
      </c>
      <c r="G168" s="3">
        <f t="shared" si="0"/>
        <v>5090.9616000000005</v>
      </c>
      <c r="H168" s="3">
        <f t="shared" si="1"/>
        <v>0.4000000000005457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45358.13</v>
      </c>
      <c r="D169" s="2">
        <f>'PR-RAS'!E173</f>
        <v>47643.66</v>
      </c>
      <c r="E169" s="2">
        <v>0</v>
      </c>
      <c r="F169" s="2">
        <v>0</v>
      </c>
      <c r="G169" s="3">
        <f t="shared" si="0"/>
        <v>23628.435600000004</v>
      </c>
      <c r="H169" s="3">
        <f t="shared" si="1"/>
        <v>0.4699999999938882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5913.33</v>
      </c>
      <c r="D170" s="2">
        <f>'PR-RAS'!E174</f>
        <v>3466.99</v>
      </c>
      <c r="E170" s="2">
        <v>0</v>
      </c>
      <c r="F170" s="2">
        <v>0</v>
      </c>
      <c r="G170" s="3">
        <f t="shared" si="0"/>
        <v>2171.1953899999999</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4301.93</v>
      </c>
      <c r="D171" s="2">
        <f>'PR-RAS'!E175</f>
        <v>6939.81</v>
      </c>
      <c r="E171" s="2">
        <v>0</v>
      </c>
      <c r="F171" s="2">
        <v>0</v>
      </c>
      <c r="G171" s="3">
        <f t="shared" si="0"/>
        <v>3090.8635000000008</v>
      </c>
      <c r="H171" s="3">
        <f t="shared" si="1"/>
        <v>0.25999999999930878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1449.04</v>
      </c>
      <c r="D173" s="2">
        <f>'PR-RAS'!E177</f>
        <v>770</v>
      </c>
      <c r="E173" s="2">
        <v>0</v>
      </c>
      <c r="F173" s="2">
        <v>0</v>
      </c>
      <c r="G173" s="3">
        <f t="shared" si="0"/>
        <v>514.11487999999997</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1076261.8800000001</v>
      </c>
      <c r="D174" s="2">
        <f>'PR-RAS'!E178</f>
        <v>1134654.49</v>
      </c>
      <c r="E174" s="2">
        <v>0</v>
      </c>
      <c r="F174" s="2">
        <v>0</v>
      </c>
      <c r="G174" s="3">
        <f t="shared" si="0"/>
        <v>578783.75878000003</v>
      </c>
      <c r="H174" s="3">
        <f t="shared" si="1"/>
        <v>0.60999999986961484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181353.7</v>
      </c>
      <c r="D175" s="2">
        <f>'PR-RAS'!E179</f>
        <v>202473.09</v>
      </c>
      <c r="E175" s="2">
        <v>0</v>
      </c>
      <c r="F175" s="2">
        <v>0</v>
      </c>
      <c r="G175" s="3">
        <f t="shared" si="0"/>
        <v>102016.17912</v>
      </c>
      <c r="H175" s="3">
        <f t="shared" si="1"/>
        <v>0.38999999998486601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494975.48</v>
      </c>
      <c r="D176" s="2">
        <f>'PR-RAS'!E180</f>
        <v>564915.39</v>
      </c>
      <c r="E176" s="2">
        <v>0</v>
      </c>
      <c r="F176" s="2">
        <v>0</v>
      </c>
      <c r="G176" s="3">
        <f t="shared" si="0"/>
        <v>284341.0955</v>
      </c>
      <c r="H176" s="3">
        <f t="shared" si="1"/>
        <v>0.86999999999534339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69138.73</v>
      </c>
      <c r="D177" s="2">
        <f>'PR-RAS'!E181</f>
        <v>90175.5</v>
      </c>
      <c r="E177" s="2">
        <v>0</v>
      </c>
      <c r="F177" s="2">
        <v>0</v>
      </c>
      <c r="G177" s="3">
        <f t="shared" si="0"/>
        <v>43910.192479999991</v>
      </c>
      <c r="H177" s="3">
        <f t="shared" si="1"/>
        <v>0.77000000000407454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130329.57</v>
      </c>
      <c r="D178" s="2">
        <f>'PR-RAS'!E182</f>
        <v>36700.589999999997</v>
      </c>
      <c r="E178" s="2">
        <v>0</v>
      </c>
      <c r="F178" s="2">
        <v>0</v>
      </c>
      <c r="G178" s="3">
        <f t="shared" si="0"/>
        <v>36060.342749999996</v>
      </c>
      <c r="H178" s="3">
        <f t="shared" si="1"/>
        <v>0.83999999999650754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995.4</v>
      </c>
      <c r="D179" s="2">
        <f>'PR-RAS'!E183</f>
        <v>248.85</v>
      </c>
      <c r="E179" s="2">
        <v>0</v>
      </c>
      <c r="F179" s="2">
        <v>0</v>
      </c>
      <c r="G179" s="3">
        <f t="shared" si="0"/>
        <v>265.77179999999998</v>
      </c>
      <c r="H179" s="3">
        <f t="shared" si="1"/>
        <v>0.54999999999998295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4845</v>
      </c>
      <c r="D180" s="2">
        <f>'PR-RAS'!E184</f>
        <v>0</v>
      </c>
      <c r="E180" s="2">
        <v>0</v>
      </c>
      <c r="F180" s="2">
        <v>0</v>
      </c>
      <c r="G180" s="3">
        <f t="shared" si="0"/>
        <v>867.255</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59775.9</v>
      </c>
      <c r="D181" s="2">
        <f>'PR-RAS'!E185</f>
        <v>139808.01</v>
      </c>
      <c r="E181" s="2">
        <v>0</v>
      </c>
      <c r="F181" s="2">
        <v>0</v>
      </c>
      <c r="G181" s="3">
        <f t="shared" si="0"/>
        <v>61090.545600000005</v>
      </c>
      <c r="H181" s="3">
        <f t="shared" si="1"/>
        <v>0.11000000000785803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48711.05</v>
      </c>
      <c r="D182" s="2">
        <f>'PR-RAS'!E186</f>
        <v>14164.92</v>
      </c>
      <c r="E182" s="2">
        <v>0</v>
      </c>
      <c r="F182" s="2">
        <v>0</v>
      </c>
      <c r="G182" s="3">
        <f t="shared" si="0"/>
        <v>13944.401089999999</v>
      </c>
      <c r="H182" s="3">
        <f t="shared" si="1"/>
        <v>0.13000000000283762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86137.05</v>
      </c>
      <c r="D183" s="2">
        <f>'PR-RAS'!E187</f>
        <v>86168.14</v>
      </c>
      <c r="E183" s="2">
        <v>0</v>
      </c>
      <c r="F183" s="2">
        <v>0</v>
      </c>
      <c r="G183" s="3">
        <f t="shared" si="0"/>
        <v>47042.146059999999</v>
      </c>
      <c r="H183" s="3">
        <f t="shared" si="1"/>
        <v>0.19000000000232831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184285.52</v>
      </c>
      <c r="D190" s="2">
        <f>'PR-RAS'!E194</f>
        <v>198619.13</v>
      </c>
      <c r="E190" s="2">
        <v>0</v>
      </c>
      <c r="F190" s="2">
        <v>0</v>
      </c>
      <c r="G190" s="3">
        <f t="shared" si="0"/>
        <v>109907.99442</v>
      </c>
      <c r="H190" s="3">
        <f t="shared" si="1"/>
        <v>0.61000000001513399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60240.69</v>
      </c>
      <c r="D191" s="2">
        <f>'PR-RAS'!E195</f>
        <v>65288.52</v>
      </c>
      <c r="E191" s="2">
        <v>0</v>
      </c>
      <c r="F191" s="2">
        <v>0</v>
      </c>
      <c r="G191" s="3">
        <f t="shared" si="0"/>
        <v>36255.368699999999</v>
      </c>
      <c r="H191" s="3">
        <f t="shared" si="1"/>
        <v>0.79000000000087311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12252.36</v>
      </c>
      <c r="D192" s="2">
        <f>'PR-RAS'!E196</f>
        <v>13765.1</v>
      </c>
      <c r="E192" s="2">
        <v>0</v>
      </c>
      <c r="F192" s="2">
        <v>0</v>
      </c>
      <c r="G192" s="3">
        <f t="shared" si="0"/>
        <v>7598.4689599999992</v>
      </c>
      <c r="H192" s="3">
        <f t="shared" si="1"/>
        <v>0.46000000000094587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16043.22</v>
      </c>
      <c r="D193" s="2">
        <f>'PR-RAS'!E197</f>
        <v>21357.3</v>
      </c>
      <c r="E193" s="2">
        <v>0</v>
      </c>
      <c r="F193" s="2">
        <v>0</v>
      </c>
      <c r="G193" s="3">
        <f t="shared" si="0"/>
        <v>11281.50144</v>
      </c>
      <c r="H193" s="3">
        <f t="shared" si="1"/>
        <v>0.51999999999861757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5628.55</v>
      </c>
      <c r="D194" s="2">
        <f>'PR-RAS'!E198</f>
        <v>6480.23</v>
      </c>
      <c r="E194" s="2">
        <v>0</v>
      </c>
      <c r="F194" s="2">
        <v>0</v>
      </c>
      <c r="G194" s="3">
        <f t="shared" si="0"/>
        <v>3587.6789299999996</v>
      </c>
      <c r="H194" s="3">
        <f t="shared" si="1"/>
        <v>0.67999999999938154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30833.34</v>
      </c>
      <c r="D195" s="2">
        <f>'PR-RAS'!E199</f>
        <v>7848.91</v>
      </c>
      <c r="E195" s="2">
        <v>0</v>
      </c>
      <c r="F195" s="2">
        <v>0</v>
      </c>
      <c r="G195" s="3">
        <f t="shared" si="0"/>
        <v>9027.0450400000009</v>
      </c>
      <c r="H195" s="3">
        <f t="shared" si="1"/>
        <v>0.43000000000029104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3234.65</v>
      </c>
      <c r="D196" s="2">
        <f>'PR-RAS'!E200</f>
        <v>1320</v>
      </c>
      <c r="E196" s="2">
        <v>0</v>
      </c>
      <c r="F196" s="2">
        <v>0</v>
      </c>
      <c r="G196" s="3">
        <f t="shared" si="0"/>
        <v>1145.55675</v>
      </c>
      <c r="H196" s="3">
        <f t="shared" si="1"/>
        <v>0.34999999999990905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56052.71</v>
      </c>
      <c r="D197" s="2">
        <f>'PR-RAS'!E201</f>
        <v>82559.070000000007</v>
      </c>
      <c r="E197" s="2">
        <v>0</v>
      </c>
      <c r="F197" s="2">
        <v>0</v>
      </c>
      <c r="G197" s="3">
        <f t="shared" si="0"/>
        <v>43349.486600000004</v>
      </c>
      <c r="H197" s="3">
        <f t="shared" si="1"/>
        <v>0.36000000000785803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26384.959999999999</v>
      </c>
      <c r="D198" s="2">
        <f>'PR-RAS'!E202</f>
        <v>46122.159999999996</v>
      </c>
      <c r="E198" s="2">
        <v>0</v>
      </c>
      <c r="F198" s="2">
        <v>0</v>
      </c>
      <c r="G198" s="3">
        <f t="shared" si="0"/>
        <v>23369.96816</v>
      </c>
      <c r="H198" s="3">
        <f t="shared" si="1"/>
        <v>0.19999999999708962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6508.66</v>
      </c>
      <c r="D204" s="2">
        <f>'PR-RAS'!E208</f>
        <v>34082.78</v>
      </c>
      <c r="E204" s="2">
        <v>0</v>
      </c>
      <c r="F204" s="2">
        <v>0</v>
      </c>
      <c r="G204" s="3">
        <f t="shared" si="0"/>
        <v>15158.866660000002</v>
      </c>
      <c r="H204" s="3">
        <f t="shared" si="1"/>
        <v>0.56000000000130967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6508.66</v>
      </c>
      <c r="D206" s="2">
        <f>'PR-RAS'!E210</f>
        <v>34082.78</v>
      </c>
      <c r="E206" s="2">
        <v>0</v>
      </c>
      <c r="F206" s="2">
        <v>0</v>
      </c>
      <c r="G206" s="3">
        <f t="shared" si="0"/>
        <v>15308.215099999999</v>
      </c>
      <c r="H206" s="3">
        <f t="shared" si="1"/>
        <v>0.56000000000130967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19876.3</v>
      </c>
      <c r="D212" s="2">
        <f>'PR-RAS'!E216</f>
        <v>12039.38</v>
      </c>
      <c r="E212" s="2">
        <v>0</v>
      </c>
      <c r="F212" s="2">
        <v>0</v>
      </c>
      <c r="G212" s="3">
        <f t="shared" si="0"/>
        <v>9274.5176599999995</v>
      </c>
      <c r="H212" s="3">
        <f t="shared" si="1"/>
        <v>0.67999999999847205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10060.09</v>
      </c>
      <c r="D213" s="2">
        <f>'PR-RAS'!E217</f>
        <v>11803.74</v>
      </c>
      <c r="E213" s="2">
        <v>0</v>
      </c>
      <c r="F213" s="2">
        <v>0</v>
      </c>
      <c r="G213" s="3">
        <f t="shared" si="0"/>
        <v>7137.52484</v>
      </c>
      <c r="H213" s="3">
        <f t="shared" si="1"/>
        <v>0.3500000000003638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16.21</v>
      </c>
      <c r="D215" s="2">
        <f>'PR-RAS'!E219</f>
        <v>235.64</v>
      </c>
      <c r="E215" s="2">
        <v>0</v>
      </c>
      <c r="F215" s="2">
        <v>0</v>
      </c>
      <c r="G215" s="3">
        <f t="shared" si="0"/>
        <v>104.32285999999999</v>
      </c>
      <c r="H215" s="3">
        <f t="shared" si="1"/>
        <v>0.5700000000000145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9800</v>
      </c>
      <c r="D216" s="2">
        <f>'PR-RAS'!E220</f>
        <v>0</v>
      </c>
      <c r="E216" s="2">
        <v>0</v>
      </c>
      <c r="F216" s="2">
        <v>0</v>
      </c>
      <c r="G216" s="3">
        <f t="shared" si="0"/>
        <v>2107</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105253.01</v>
      </c>
      <c r="D217" s="2">
        <f>'PR-RAS'!E221</f>
        <v>116959.06</v>
      </c>
      <c r="E217" s="2">
        <v>0</v>
      </c>
      <c r="F217" s="2">
        <v>0</v>
      </c>
      <c r="G217" s="3">
        <f t="shared" si="0"/>
        <v>73260.964080000005</v>
      </c>
      <c r="H217" s="3">
        <f t="shared" si="1"/>
        <v>6.9999999992433004E-2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105253.01</v>
      </c>
      <c r="D221" s="2">
        <f>'PR-RAS'!E225</f>
        <v>116959.06</v>
      </c>
      <c r="E221" s="2">
        <v>0</v>
      </c>
      <c r="F221" s="2">
        <v>0</v>
      </c>
      <c r="G221" s="3">
        <f t="shared" si="0"/>
        <v>74617.6486</v>
      </c>
      <c r="H221" s="3">
        <f t="shared" si="1"/>
        <v>6.9999999992433004E-2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29187.58</v>
      </c>
      <c r="D223" s="2">
        <f>'PR-RAS'!E227</f>
        <v>31018.23</v>
      </c>
      <c r="E223" s="2">
        <v>0</v>
      </c>
      <c r="F223" s="2">
        <v>0</v>
      </c>
      <c r="G223" s="3">
        <f t="shared" si="0"/>
        <v>20251.73688</v>
      </c>
      <c r="H223" s="3">
        <f t="shared" si="1"/>
        <v>0.64999999999781721</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76065.429999999993</v>
      </c>
      <c r="D224" s="2">
        <f>'PR-RAS'!E228</f>
        <v>85940.83</v>
      </c>
      <c r="E224" s="2">
        <v>0</v>
      </c>
      <c r="F224" s="2">
        <v>0</v>
      </c>
      <c r="G224" s="3">
        <f t="shared" si="0"/>
        <v>55292.201070000003</v>
      </c>
      <c r="H224" s="3">
        <f t="shared" si="1"/>
        <v>0.59999999999126885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1732950.18</v>
      </c>
      <c r="D226" s="2">
        <f>'PR-RAS'!E230</f>
        <v>2222512.56</v>
      </c>
      <c r="E226" s="2">
        <v>0</v>
      </c>
      <c r="F226" s="2">
        <v>0</v>
      </c>
      <c r="G226" s="3">
        <f t="shared" si="0"/>
        <v>1390044.4424999999</v>
      </c>
      <c r="H226" s="3">
        <f t="shared" si="1"/>
        <v>0.61999999987892807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125371.28</v>
      </c>
      <c r="D233" s="2">
        <f>'PR-RAS'!E237</f>
        <v>289878.86</v>
      </c>
      <c r="E233" s="2">
        <v>0</v>
      </c>
      <c r="F233" s="2">
        <v>0</v>
      </c>
      <c r="G233" s="3">
        <f t="shared" si="0"/>
        <v>163589.92800000001</v>
      </c>
      <c r="H233" s="3">
        <f t="shared" si="1"/>
        <v>0.42000000001280569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125371.28</v>
      </c>
      <c r="D235" s="2">
        <f>'PR-RAS'!E239</f>
        <v>289878.86</v>
      </c>
      <c r="E235" s="2">
        <v>0</v>
      </c>
      <c r="F235" s="2">
        <v>0</v>
      </c>
      <c r="G235" s="3">
        <f t="shared" si="0"/>
        <v>165000.18600000002</v>
      </c>
      <c r="H235" s="3">
        <f t="shared" si="1"/>
        <v>0.42000000001280569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1607578.9</v>
      </c>
      <c r="D246" s="2">
        <f>'PR-RAS'!E250</f>
        <v>1932633.7</v>
      </c>
      <c r="E246" s="2">
        <v>0</v>
      </c>
      <c r="F246" s="2">
        <v>0</v>
      </c>
      <c r="G246" s="3">
        <f t="shared" si="0"/>
        <v>1340847.3435</v>
      </c>
      <c r="H246" s="3">
        <f t="shared" si="1"/>
        <v>0.40000000013969839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1595778.49</v>
      </c>
      <c r="D247" s="2">
        <f>'PR-RAS'!E251</f>
        <v>1932267.57</v>
      </c>
      <c r="E247" s="2">
        <v>0</v>
      </c>
      <c r="F247" s="2">
        <v>0</v>
      </c>
      <c r="G247" s="3">
        <f t="shared" si="0"/>
        <v>1343237.15298</v>
      </c>
      <c r="H247" s="3">
        <f t="shared" si="1"/>
        <v>0.91999999992549419</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11800.41</v>
      </c>
      <c r="D248" s="2">
        <f>'PR-RAS'!E252</f>
        <v>366.13</v>
      </c>
      <c r="E248" s="2">
        <v>0</v>
      </c>
      <c r="F248" s="2">
        <v>0</v>
      </c>
      <c r="G248" s="3">
        <f t="shared" si="0"/>
        <v>3095.5694899999999</v>
      </c>
      <c r="H248" s="3">
        <f t="shared" si="1"/>
        <v>0.53999999999984993</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292754.80000000005</v>
      </c>
      <c r="D258" s="2">
        <f>'PR-RAS'!E262</f>
        <v>380594.81999999995</v>
      </c>
      <c r="E258" s="2">
        <v>0</v>
      </c>
      <c r="F258" s="2">
        <v>0</v>
      </c>
      <c r="G258" s="3">
        <f t="shared" si="0"/>
        <v>270863.72107999999</v>
      </c>
      <c r="H258" s="3">
        <f t="shared" si="1"/>
        <v>0.38000000000465661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292754.80000000005</v>
      </c>
      <c r="D265" s="2">
        <f>'PR-RAS'!E269</f>
        <v>380594.81999999995</v>
      </c>
      <c r="E265" s="2">
        <v>0</v>
      </c>
      <c r="F265" s="2">
        <v>0</v>
      </c>
      <c r="G265" s="3">
        <f t="shared" si="0"/>
        <v>278241.33215999999</v>
      </c>
      <c r="H265" s="3">
        <f t="shared" si="1"/>
        <v>0.38000000000465661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216790.45</v>
      </c>
      <c r="D266" s="2">
        <f>'PR-RAS'!E270</f>
        <v>317695.71999999997</v>
      </c>
      <c r="E266" s="2">
        <v>0</v>
      </c>
      <c r="F266" s="2">
        <v>0</v>
      </c>
      <c r="G266" s="3">
        <f t="shared" si="0"/>
        <v>225828.20084999999</v>
      </c>
      <c r="H266" s="3">
        <f t="shared" si="1"/>
        <v>0.73000000003958121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75964.350000000006</v>
      </c>
      <c r="D267" s="2">
        <f>'PR-RAS'!E271</f>
        <v>62899.1</v>
      </c>
      <c r="E267" s="2">
        <v>0</v>
      </c>
      <c r="F267" s="2">
        <v>0</v>
      </c>
      <c r="G267" s="3">
        <f t="shared" si="0"/>
        <v>53668.838300000003</v>
      </c>
      <c r="H267" s="3">
        <f t="shared" si="1"/>
        <v>0.45000000000436557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550793.71000000008</v>
      </c>
      <c r="D269" s="2">
        <f>'PR-RAS'!E273</f>
        <v>747909.22</v>
      </c>
      <c r="E269" s="2">
        <v>0</v>
      </c>
      <c r="F269" s="2">
        <v>0</v>
      </c>
      <c r="G269" s="3">
        <f t="shared" si="0"/>
        <v>548492.05619999999</v>
      </c>
      <c r="H269" s="3">
        <f t="shared" si="1"/>
        <v>0.5099999998928979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381603.02</v>
      </c>
      <c r="D270" s="2">
        <f>'PR-RAS'!E274</f>
        <v>456372.88</v>
      </c>
      <c r="E270" s="2">
        <v>0</v>
      </c>
      <c r="F270" s="2">
        <v>0</v>
      </c>
      <c r="G270" s="3">
        <f t="shared" si="0"/>
        <v>348179.82182000001</v>
      </c>
      <c r="H270" s="3">
        <f t="shared" si="1"/>
        <v>0.14000000001396984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381603.02</v>
      </c>
      <c r="D271" s="2">
        <f>'PR-RAS'!E275</f>
        <v>456372.88</v>
      </c>
      <c r="E271" s="2">
        <v>0</v>
      </c>
      <c r="F271" s="2">
        <v>0</v>
      </c>
      <c r="G271" s="3">
        <f t="shared" si="0"/>
        <v>349474.17060000001</v>
      </c>
      <c r="H271" s="3">
        <f t="shared" si="1"/>
        <v>0.14000000001396984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51680.82</v>
      </c>
      <c r="D274" s="2">
        <f>'PR-RAS'!E278</f>
        <v>37000</v>
      </c>
      <c r="E274" s="2">
        <v>0</v>
      </c>
      <c r="F274" s="2">
        <v>0</v>
      </c>
      <c r="G274" s="3">
        <f t="shared" si="0"/>
        <v>34310.863860000005</v>
      </c>
      <c r="H274" s="3">
        <f t="shared" si="1"/>
        <v>0.18000000000029104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37000</v>
      </c>
      <c r="D275" s="2">
        <f>'PR-RAS'!E279</f>
        <v>37000</v>
      </c>
      <c r="E275" s="2">
        <v>0</v>
      </c>
      <c r="F275" s="2">
        <v>0</v>
      </c>
      <c r="G275" s="3">
        <f t="shared" ref="G275:G528" si="12">(B275/1000)*(C275*1+D275*2)</f>
        <v>30414.000000000004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14680.82</v>
      </c>
      <c r="D276" s="2">
        <f>'PR-RAS'!E280</f>
        <v>0</v>
      </c>
      <c r="E276" s="2">
        <v>0</v>
      </c>
      <c r="F276" s="2">
        <v>0</v>
      </c>
      <c r="G276" s="3">
        <f t="shared" si="12"/>
        <v>4037.2255000000005</v>
      </c>
      <c r="H276" s="3">
        <f t="shared" si="13"/>
        <v>0.18000000000029104</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1953.03</v>
      </c>
      <c r="D279" s="2">
        <f>'PR-RAS'!E283</f>
        <v>0</v>
      </c>
      <c r="E279" s="2">
        <v>0</v>
      </c>
      <c r="F279" s="2">
        <v>0</v>
      </c>
      <c r="G279" s="3">
        <f t="shared" si="12"/>
        <v>542.94234000000006</v>
      </c>
      <c r="H279" s="3">
        <f t="shared" si="13"/>
        <v>2.9999999999972715E-2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1953.03</v>
      </c>
      <c r="D284" s="2">
        <f>'PR-RAS'!E288</f>
        <v>0</v>
      </c>
      <c r="E284" s="2">
        <v>0</v>
      </c>
      <c r="F284" s="2">
        <v>0</v>
      </c>
      <c r="G284" s="3">
        <f t="shared" si="12"/>
        <v>552.70748999999989</v>
      </c>
      <c r="H284" s="3">
        <f t="shared" si="13"/>
        <v>2.9999999999972715E-2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115556.84</v>
      </c>
      <c r="D285" s="2">
        <f>'PR-RAS'!E289</f>
        <v>254536.34</v>
      </c>
      <c r="E285" s="2">
        <v>0</v>
      </c>
      <c r="F285" s="2">
        <v>0</v>
      </c>
      <c r="G285" s="3">
        <f t="shared" si="12"/>
        <v>177394.78367999999</v>
      </c>
      <c r="H285" s="3">
        <f t="shared" si="13"/>
        <v>0.5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53749.54</v>
      </c>
      <c r="D286" s="2">
        <f>'PR-RAS'!E290</f>
        <v>0</v>
      </c>
      <c r="E286" s="2">
        <v>0</v>
      </c>
      <c r="F286" s="2">
        <v>0</v>
      </c>
      <c r="G286" s="3">
        <f t="shared" si="12"/>
        <v>15318.618899999999</v>
      </c>
      <c r="H286" s="3">
        <f t="shared" si="13"/>
        <v>0.45999999999912689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61807.3</v>
      </c>
      <c r="D287" s="2">
        <f>'PR-RAS'!E291</f>
        <v>254536.34</v>
      </c>
      <c r="E287" s="2">
        <v>0</v>
      </c>
      <c r="F287" s="2">
        <v>0</v>
      </c>
      <c r="G287" s="3">
        <f t="shared" si="12"/>
        <v>163271.67427999998</v>
      </c>
      <c r="H287" s="3">
        <f t="shared" si="13"/>
        <v>0.63999999999941792</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4736601.08</v>
      </c>
      <c r="D295" s="2">
        <f>'PR-RAS'!E299</f>
        <v>5942259.7600000007</v>
      </c>
      <c r="E295" s="2">
        <v>0</v>
      </c>
      <c r="F295" s="2">
        <v>0</v>
      </c>
      <c r="G295" s="3">
        <f t="shared" si="12"/>
        <v>4886609.4564000005</v>
      </c>
      <c r="H295" s="3">
        <f t="shared" si="13"/>
        <v>0.31999999936670065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3224580.0199999996</v>
      </c>
      <c r="D296" s="2">
        <f>'PR-RAS'!E300</f>
        <v>2913491.9399999985</v>
      </c>
      <c r="E296" s="2">
        <v>0</v>
      </c>
      <c r="F296" s="2">
        <v>0</v>
      </c>
      <c r="G296" s="3">
        <f t="shared" si="12"/>
        <v>2670211.3504999988</v>
      </c>
      <c r="H296" s="3">
        <f t="shared" si="13"/>
        <v>8.0000001005828381E-2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705301.47</v>
      </c>
      <c r="D298" s="2">
        <f>'PR-RAS'!E302</f>
        <v>1433512.26</v>
      </c>
      <c r="E298" s="2">
        <v>0</v>
      </c>
      <c r="F298" s="2">
        <v>0</v>
      </c>
      <c r="G298" s="3">
        <f t="shared" si="12"/>
        <v>1060980.8190300001</v>
      </c>
      <c r="H298" s="3">
        <f t="shared" si="13"/>
        <v>0.72999999998137355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207411.66</v>
      </c>
      <c r="D300" s="2">
        <f>'PR-RAS'!E304</f>
        <v>267479.32</v>
      </c>
      <c r="E300" s="2">
        <v>0</v>
      </c>
      <c r="F300" s="2">
        <v>0</v>
      </c>
      <c r="G300" s="3">
        <f t="shared" si="12"/>
        <v>221968.71970000002</v>
      </c>
      <c r="H300" s="3">
        <f t="shared" si="13"/>
        <v>0.66000000000349246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2697.27</v>
      </c>
      <c r="D301" s="2">
        <f>'PR-RAS'!E305</f>
        <v>1018.59</v>
      </c>
      <c r="E301" s="2">
        <v>0</v>
      </c>
      <c r="F301" s="2">
        <v>0</v>
      </c>
      <c r="G301" s="3">
        <f t="shared" si="12"/>
        <v>1420.3349999999998</v>
      </c>
      <c r="H301" s="3">
        <f t="shared" si="13"/>
        <v>0.67999999999994998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125149.16</v>
      </c>
      <c r="D303" s="2">
        <f>'PR-RAS'!E308</f>
        <v>63617.05</v>
      </c>
      <c r="E303" s="2">
        <v>0</v>
      </c>
      <c r="F303" s="2">
        <v>0</v>
      </c>
      <c r="G303" s="3">
        <f t="shared" si="12"/>
        <v>76219.744520000007</v>
      </c>
      <c r="H303" s="3">
        <f t="shared" si="13"/>
        <v>0.21000000000640284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117343.89</v>
      </c>
      <c r="D304" s="2">
        <f>'PR-RAS'!E309</f>
        <v>43935.98</v>
      </c>
      <c r="E304" s="2">
        <v>0</v>
      </c>
      <c r="F304" s="2">
        <v>0</v>
      </c>
      <c r="G304" s="3">
        <f t="shared" si="12"/>
        <v>62180.402549999999</v>
      </c>
      <c r="H304" s="3">
        <f t="shared" si="13"/>
        <v>0.12999999999738066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117343.89</v>
      </c>
      <c r="D305" s="2">
        <f>'PR-RAS'!E310</f>
        <v>43935.98</v>
      </c>
      <c r="E305" s="2">
        <v>0</v>
      </c>
      <c r="F305" s="2">
        <v>0</v>
      </c>
      <c r="G305" s="3">
        <f t="shared" si="12"/>
        <v>62385.618399999999</v>
      </c>
      <c r="H305" s="3">
        <f t="shared" si="13"/>
        <v>0.12999999999738066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117343.89</v>
      </c>
      <c r="D306" s="2">
        <f>'PR-RAS'!E311</f>
        <v>43935.98</v>
      </c>
      <c r="E306" s="2">
        <v>0</v>
      </c>
      <c r="F306" s="2">
        <v>0</v>
      </c>
      <c r="G306" s="3">
        <f t="shared" si="12"/>
        <v>62590.83425</v>
      </c>
      <c r="H306" s="3">
        <f t="shared" si="13"/>
        <v>0.12999999999738066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7805.27</v>
      </c>
      <c r="D316" s="2">
        <f>'PR-RAS'!E321</f>
        <v>19681.07</v>
      </c>
      <c r="E316" s="2">
        <v>0</v>
      </c>
      <c r="F316" s="2">
        <v>0</v>
      </c>
      <c r="G316" s="3">
        <f t="shared" si="12"/>
        <v>14857.734150000002</v>
      </c>
      <c r="H316" s="3">
        <f t="shared" si="13"/>
        <v>0.34000000000014552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7805.27</v>
      </c>
      <c r="D317" s="2">
        <f>'PR-RAS'!E322</f>
        <v>19681.07</v>
      </c>
      <c r="E317" s="2">
        <v>0</v>
      </c>
      <c r="F317" s="2">
        <v>0</v>
      </c>
      <c r="G317" s="3">
        <f t="shared" si="12"/>
        <v>14904.901560000002</v>
      </c>
      <c r="H317" s="3">
        <f t="shared" si="13"/>
        <v>0.34000000000014552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7805.27</v>
      </c>
      <c r="D318" s="2">
        <f>'PR-RAS'!E323</f>
        <v>19681.07</v>
      </c>
      <c r="E318" s="2">
        <v>0</v>
      </c>
      <c r="F318" s="2">
        <v>0</v>
      </c>
      <c r="G318" s="3">
        <f t="shared" si="12"/>
        <v>14952.068970000002</v>
      </c>
      <c r="H318" s="3">
        <f t="shared" si="13"/>
        <v>0.34000000000014552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2620217.3699999996</v>
      </c>
      <c r="D355" s="2">
        <f>'PR-RAS'!E360</f>
        <v>10530963.060000001</v>
      </c>
      <c r="E355" s="2">
        <v>0</v>
      </c>
      <c r="F355" s="2">
        <v>0</v>
      </c>
      <c r="G355" s="3">
        <f t="shared" si="12"/>
        <v>8383478.7954600006</v>
      </c>
      <c r="H355" s="3">
        <f t="shared" si="13"/>
        <v>0.43000000016763806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2295041.2199999997</v>
      </c>
      <c r="D368" s="2">
        <f>'PR-RAS'!E373</f>
        <v>9117682.540000001</v>
      </c>
      <c r="E368" s="2">
        <v>0</v>
      </c>
      <c r="F368" s="2">
        <v>0</v>
      </c>
      <c r="G368" s="3">
        <f t="shared" si="12"/>
        <v>7534659.1121000005</v>
      </c>
      <c r="H368" s="3">
        <f t="shared" si="13"/>
        <v>0.6799999987706542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1960900.66</v>
      </c>
      <c r="D369" s="2">
        <f>'PR-RAS'!E374</f>
        <v>8377637.3900000006</v>
      </c>
      <c r="E369" s="2">
        <v>0</v>
      </c>
      <c r="F369" s="2">
        <v>0</v>
      </c>
      <c r="G369" s="3">
        <f t="shared" si="12"/>
        <v>6887552.5619200002</v>
      </c>
      <c r="H369" s="3">
        <f t="shared" si="13"/>
        <v>0.73000000067986548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1546871.96</v>
      </c>
      <c r="D371" s="2">
        <f>'PR-RAS'!E376</f>
        <v>7492326.8799999999</v>
      </c>
      <c r="E371" s="2">
        <v>0</v>
      </c>
      <c r="F371" s="2">
        <v>0</v>
      </c>
      <c r="G371" s="3">
        <f t="shared" si="12"/>
        <v>6116664.5163999991</v>
      </c>
      <c r="H371" s="3">
        <f t="shared" si="13"/>
        <v>0.16000000014901161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371038.7</v>
      </c>
      <c r="D372" s="2">
        <f>'PR-RAS'!E377</f>
        <v>780139.57</v>
      </c>
      <c r="E372" s="2">
        <v>0</v>
      </c>
      <c r="F372" s="2">
        <v>0</v>
      </c>
      <c r="G372" s="3">
        <f t="shared" si="12"/>
        <v>716518.91863999993</v>
      </c>
      <c r="H372" s="3">
        <f t="shared" si="13"/>
        <v>0.73000000003958121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42990</v>
      </c>
      <c r="D373" s="2">
        <f>'PR-RAS'!E378</f>
        <v>105170.94</v>
      </c>
      <c r="E373" s="2">
        <v>0</v>
      </c>
      <c r="F373" s="2">
        <v>0</v>
      </c>
      <c r="G373" s="3">
        <f t="shared" si="12"/>
        <v>94239.459360000008</v>
      </c>
      <c r="H373" s="3">
        <f t="shared" si="13"/>
        <v>5.9999999997671694E-2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231031.05000000002</v>
      </c>
      <c r="D374" s="2">
        <f>'PR-RAS'!E379</f>
        <v>486765.9</v>
      </c>
      <c r="E374" s="2">
        <v>0</v>
      </c>
      <c r="F374" s="2">
        <v>0</v>
      </c>
      <c r="G374" s="3">
        <f t="shared" si="12"/>
        <v>449301.94305000006</v>
      </c>
      <c r="H374" s="3">
        <f t="shared" si="13"/>
        <v>0.14999999999417923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7626.8</v>
      </c>
      <c r="D375" s="2">
        <f>'PR-RAS'!E380</f>
        <v>301555.95</v>
      </c>
      <c r="E375" s="2">
        <v>0</v>
      </c>
      <c r="F375" s="2">
        <v>0</v>
      </c>
      <c r="G375" s="3">
        <f t="shared" si="12"/>
        <v>228416.27380000002</v>
      </c>
      <c r="H375" s="3">
        <f t="shared" si="13"/>
        <v>0.24999999998817657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3162.5</v>
      </c>
      <c r="D377" s="2">
        <f>'PR-RAS'!E382</f>
        <v>68693.710000000006</v>
      </c>
      <c r="E377" s="2">
        <v>0</v>
      </c>
      <c r="F377" s="2">
        <v>0</v>
      </c>
      <c r="G377" s="3">
        <f t="shared" si="12"/>
        <v>52846.769920000006</v>
      </c>
      <c r="H377" s="3">
        <f t="shared" si="13"/>
        <v>0.78999999999359716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10015.299999999999</v>
      </c>
      <c r="D379" s="2">
        <f>'PR-RAS'!E384</f>
        <v>0</v>
      </c>
      <c r="E379" s="2">
        <v>0</v>
      </c>
      <c r="F379" s="2">
        <v>0</v>
      </c>
      <c r="G379" s="3">
        <f t="shared" si="12"/>
        <v>3785.7833999999998</v>
      </c>
      <c r="H379" s="3">
        <f t="shared" si="13"/>
        <v>0.2999999999992724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210226.45</v>
      </c>
      <c r="D381" s="2">
        <f>'PR-RAS'!E386</f>
        <v>116516.24</v>
      </c>
      <c r="E381" s="2">
        <v>0</v>
      </c>
      <c r="F381" s="2">
        <v>0</v>
      </c>
      <c r="G381" s="3">
        <f t="shared" si="12"/>
        <v>168438.39340000003</v>
      </c>
      <c r="H381" s="3">
        <f t="shared" si="13"/>
        <v>0.69000000001688022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62375</v>
      </c>
      <c r="E383" s="2">
        <v>0</v>
      </c>
      <c r="F383" s="2">
        <v>0</v>
      </c>
      <c r="G383" s="3">
        <f t="shared" si="12"/>
        <v>47654.5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62375</v>
      </c>
      <c r="E384" s="2">
        <v>0</v>
      </c>
      <c r="F384" s="2">
        <v>0</v>
      </c>
      <c r="G384" s="3">
        <f t="shared" si="12"/>
        <v>47779.25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103109.51</v>
      </c>
      <c r="D396" s="2">
        <f>'PR-RAS'!E401</f>
        <v>190904.25</v>
      </c>
      <c r="E396" s="2">
        <v>0</v>
      </c>
      <c r="F396" s="2">
        <v>0</v>
      </c>
      <c r="G396" s="3">
        <f t="shared" si="12"/>
        <v>191542.61395</v>
      </c>
      <c r="H396" s="3">
        <f t="shared" si="13"/>
        <v>0.74000000000523869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103109.51</v>
      </c>
      <c r="D400" s="2">
        <f>'PR-RAS'!E405</f>
        <v>190904.25</v>
      </c>
      <c r="E400" s="2">
        <v>0</v>
      </c>
      <c r="F400" s="2">
        <v>0</v>
      </c>
      <c r="G400" s="3">
        <f t="shared" si="12"/>
        <v>193482.28599</v>
      </c>
      <c r="H400" s="3">
        <f t="shared" si="13"/>
        <v>0.74000000000523869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325176.15000000002</v>
      </c>
      <c r="D407" s="2">
        <f>'PR-RAS'!E412</f>
        <v>1413280.52</v>
      </c>
      <c r="E407" s="2">
        <v>0</v>
      </c>
      <c r="F407" s="2">
        <v>0</v>
      </c>
      <c r="G407" s="3">
        <f t="shared" si="12"/>
        <v>1279605.29914</v>
      </c>
      <c r="H407" s="3">
        <f t="shared" si="13"/>
        <v>0.63000000000465661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242682.17</v>
      </c>
      <c r="D408" s="2">
        <f>'PR-RAS'!E413</f>
        <v>1387249.27</v>
      </c>
      <c r="E408" s="2">
        <v>0</v>
      </c>
      <c r="F408" s="2">
        <v>0</v>
      </c>
      <c r="G408" s="3">
        <f t="shared" si="12"/>
        <v>1227992.5489699999</v>
      </c>
      <c r="H408" s="3">
        <f t="shared" si="13"/>
        <v>0.44000000003143214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82493.98</v>
      </c>
      <c r="D409" s="2">
        <f>'PR-RAS'!E414</f>
        <v>26031.25</v>
      </c>
      <c r="E409" s="2">
        <v>0</v>
      </c>
      <c r="F409" s="2">
        <v>0</v>
      </c>
      <c r="G409" s="3">
        <f t="shared" si="12"/>
        <v>54899.043839999991</v>
      </c>
      <c r="H409" s="3">
        <f t="shared" si="13"/>
        <v>0.27000000000407454</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2495068.2099999995</v>
      </c>
      <c r="D413" s="2">
        <f>'PR-RAS'!E418</f>
        <v>10467346.01</v>
      </c>
      <c r="E413" s="2">
        <v>0</v>
      </c>
      <c r="F413" s="2">
        <v>0</v>
      </c>
      <c r="G413" s="3">
        <f t="shared" si="12"/>
        <v>9653061.2147599999</v>
      </c>
      <c r="H413" s="3">
        <f t="shared" si="13"/>
        <v>0.21999999927356839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111001.55</v>
      </c>
      <c r="D416" s="2">
        <f>'PR-RAS'!E421</f>
        <v>307470.67</v>
      </c>
      <c r="E416" s="2">
        <v>0</v>
      </c>
      <c r="F416" s="2">
        <v>0</v>
      </c>
      <c r="G416" s="3">
        <f t="shared" si="12"/>
        <v>301266.29934999999</v>
      </c>
      <c r="H416" s="3">
        <f t="shared" si="13"/>
        <v>0.78000000001338776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8086330.2599999998</v>
      </c>
      <c r="D417" s="2">
        <f>'PR-RAS'!E422</f>
        <v>8919368.75</v>
      </c>
      <c r="E417" s="2">
        <v>0</v>
      </c>
      <c r="F417" s="2">
        <v>0</v>
      </c>
      <c r="G417" s="3">
        <f t="shared" si="12"/>
        <v>10784828.188159999</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7356818.4499999993</v>
      </c>
      <c r="D418" s="2">
        <f>'PR-RAS'!E423</f>
        <v>16473222.82</v>
      </c>
      <c r="E418" s="2">
        <v>0</v>
      </c>
      <c r="F418" s="2">
        <v>0</v>
      </c>
      <c r="G418" s="3">
        <f t="shared" si="12"/>
        <v>16806461.125530001</v>
      </c>
      <c r="H418" s="3">
        <f t="shared" si="13"/>
        <v>0.62999999895691872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729511.81000000052</v>
      </c>
      <c r="D419" s="2">
        <f>'PR-RAS'!E424</f>
        <v>0</v>
      </c>
      <c r="E419" s="2">
        <v>0</v>
      </c>
      <c r="F419" s="2">
        <v>0</v>
      </c>
      <c r="G419" s="3">
        <f t="shared" si="12"/>
        <v>304935.93658000021</v>
      </c>
      <c r="H419" s="3">
        <f t="shared" si="13"/>
        <v>0.18999999947845936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7553854.0700000003</v>
      </c>
      <c r="E420" s="2">
        <v>0</v>
      </c>
      <c r="F420" s="2">
        <v>0</v>
      </c>
      <c r="G420" s="3">
        <f t="shared" si="12"/>
        <v>6330129.7106600003</v>
      </c>
      <c r="H420" s="3">
        <f t="shared" si="13"/>
        <v>7.0000000298023224E-2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705301.47</v>
      </c>
      <c r="D421" s="2">
        <f>'PR-RAS'!E426</f>
        <v>1433512.26</v>
      </c>
      <c r="E421" s="2">
        <v>0</v>
      </c>
      <c r="F421" s="2">
        <v>0</v>
      </c>
      <c r="G421" s="3">
        <f t="shared" si="12"/>
        <v>1500376.9158000001</v>
      </c>
      <c r="H421" s="3">
        <f t="shared" si="13"/>
        <v>0.72999999998137355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318413.21000000002</v>
      </c>
      <c r="D423" s="2">
        <f>'PR-RAS'!E428</f>
        <v>574949.99</v>
      </c>
      <c r="E423" s="2">
        <v>0</v>
      </c>
      <c r="F423" s="2">
        <v>0</v>
      </c>
      <c r="G423" s="3">
        <f t="shared" si="12"/>
        <v>619628.16617999994</v>
      </c>
      <c r="H423" s="3">
        <f t="shared" si="13"/>
        <v>0.22000000003026798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779076.92</v>
      </c>
      <c r="D424" s="2">
        <f>'PR-RAS'!E430</f>
        <v>3900000</v>
      </c>
      <c r="E424" s="2">
        <v>0</v>
      </c>
      <c r="F424" s="2">
        <v>0</v>
      </c>
      <c r="G424" s="3">
        <f t="shared" si="12"/>
        <v>3628949.5371599998</v>
      </c>
      <c r="H424" s="3">
        <f t="shared" si="13"/>
        <v>7.9999999958090484E-2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779076.92</v>
      </c>
      <c r="D485" s="2">
        <f>'PR-RAS'!E491</f>
        <v>3900000</v>
      </c>
      <c r="E485" s="2">
        <v>0</v>
      </c>
      <c r="F485" s="2">
        <v>0</v>
      </c>
      <c r="G485" s="3">
        <f t="shared" si="12"/>
        <v>4152273.2292799996</v>
      </c>
      <c r="H485" s="3">
        <f t="shared" si="13"/>
        <v>7.9999999958090484E-2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779076.92</v>
      </c>
      <c r="D496" s="2">
        <f>'PR-RAS'!E502</f>
        <v>3900000</v>
      </c>
      <c r="E496" s="2">
        <v>0</v>
      </c>
      <c r="F496" s="2">
        <v>0</v>
      </c>
      <c r="G496" s="3">
        <f t="shared" si="12"/>
        <v>4246643.0753999995</v>
      </c>
      <c r="H496" s="3">
        <f t="shared" si="13"/>
        <v>7.9999999958090484E-2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779076.92</v>
      </c>
      <c r="D497" s="2">
        <f>'PR-RAS'!E503</f>
        <v>3900000</v>
      </c>
      <c r="E497" s="2">
        <v>0</v>
      </c>
      <c r="F497" s="2">
        <v>0</v>
      </c>
      <c r="G497" s="3">
        <f t="shared" si="12"/>
        <v>4255222.1523200003</v>
      </c>
      <c r="H497" s="3">
        <f t="shared" si="13"/>
        <v>7.9999999958090484E-2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66350.28</v>
      </c>
      <c r="D529" s="2">
        <f>'PR-RAS'!E535</f>
        <v>37105.519999999997</v>
      </c>
      <c r="E529" s="2">
        <v>0</v>
      </c>
      <c r="F529" s="2">
        <v>0</v>
      </c>
      <c r="G529" s="3">
        <f t="shared" ref="G529:G836" si="14">(B529/1000)*(C529*1+D529*2)</f>
        <v>74216.376960000009</v>
      </c>
      <c r="H529" s="3">
        <f t="shared" ref="H529:H836" si="15">ABS(C529-ROUND(C529,0))+ABS(D529-ROUND(D529,0))</f>
        <v>0.76000000000203727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66350.28</v>
      </c>
      <c r="D591" s="2">
        <f>'PR-RAS'!E597</f>
        <v>37105.519999999997</v>
      </c>
      <c r="E591" s="2">
        <v>0</v>
      </c>
      <c r="F591" s="2">
        <v>0</v>
      </c>
      <c r="G591" s="3">
        <f t="shared" si="14"/>
        <v>82931.178799999994</v>
      </c>
      <c r="H591" s="3">
        <f t="shared" si="15"/>
        <v>0.76000000000203727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37105.519999999997</v>
      </c>
      <c r="D597" s="2">
        <f>'PR-RAS'!E603</f>
        <v>37105.519999999997</v>
      </c>
      <c r="E597" s="2">
        <v>0</v>
      </c>
      <c r="F597" s="2">
        <v>0</v>
      </c>
      <c r="G597" s="3">
        <f t="shared" si="14"/>
        <v>66344.66975999999</v>
      </c>
      <c r="H597" s="3">
        <f t="shared" si="15"/>
        <v>0.96000000000640284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37105.519999999997</v>
      </c>
      <c r="D598" s="2">
        <f>'PR-RAS'!E604</f>
        <v>37105.519999999997</v>
      </c>
      <c r="E598" s="2">
        <v>0</v>
      </c>
      <c r="F598" s="2">
        <v>0</v>
      </c>
      <c r="G598" s="3">
        <f t="shared" si="14"/>
        <v>66455.986319999996</v>
      </c>
      <c r="H598" s="3">
        <f t="shared" si="15"/>
        <v>0.96000000000640284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29244.76</v>
      </c>
      <c r="D615" s="2">
        <f>'PR-RAS'!E621</f>
        <v>0</v>
      </c>
      <c r="E615" s="2">
        <v>0</v>
      </c>
      <c r="F615" s="2">
        <v>0</v>
      </c>
      <c r="G615" s="3">
        <f t="shared" si="14"/>
        <v>17956.282639999998</v>
      </c>
      <c r="H615" s="3">
        <f t="shared" si="15"/>
        <v>0.24000000000160071</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29244.76</v>
      </c>
      <c r="D616" s="2">
        <f>'PR-RAS'!E622</f>
        <v>0</v>
      </c>
      <c r="E616" s="2">
        <v>0</v>
      </c>
      <c r="F616" s="2">
        <v>0</v>
      </c>
      <c r="G616" s="3">
        <f t="shared" si="14"/>
        <v>17985.527399999999</v>
      </c>
      <c r="H616" s="3">
        <f t="shared" si="15"/>
        <v>0.24000000000160071</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712726.64</v>
      </c>
      <c r="D633" s="2">
        <f>'PR-RAS'!E639</f>
        <v>3862894.48</v>
      </c>
      <c r="E633" s="2">
        <v>0</v>
      </c>
      <c r="F633" s="2">
        <v>0</v>
      </c>
      <c r="G633" s="3">
        <f t="shared" si="14"/>
        <v>5333141.8591999998</v>
      </c>
      <c r="H633" s="3">
        <f t="shared" si="15"/>
        <v>0.83999999996740371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712726.64</v>
      </c>
      <c r="E635" s="2">
        <v>0</v>
      </c>
      <c r="F635" s="2">
        <v>0</v>
      </c>
      <c r="G635" s="3">
        <f t="shared" si="14"/>
        <v>903737.37952000007</v>
      </c>
      <c r="H635" s="3">
        <f t="shared" si="15"/>
        <v>0.35999999998603016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8865407.1799999997</v>
      </c>
      <c r="D637" s="2">
        <f>'PR-RAS'!E643</f>
        <v>12819368.75</v>
      </c>
      <c r="E637" s="2">
        <v>0</v>
      </c>
      <c r="F637" s="2">
        <v>0</v>
      </c>
      <c r="G637" s="3">
        <f t="shared" si="14"/>
        <v>21944636.016479999</v>
      </c>
      <c r="H637" s="3">
        <f t="shared" si="15"/>
        <v>0.42999999970197678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7423168.7299999995</v>
      </c>
      <c r="D638" s="2">
        <f>'PR-RAS'!E644</f>
        <v>16510328.34</v>
      </c>
      <c r="E638" s="2">
        <v>0</v>
      </c>
      <c r="F638" s="2">
        <v>0</v>
      </c>
      <c r="G638" s="3">
        <f t="shared" si="14"/>
        <v>25762716.786169998</v>
      </c>
      <c r="H638" s="3">
        <f t="shared" si="15"/>
        <v>0.61000000033527613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1442238.4500000002</v>
      </c>
      <c r="D639" s="2">
        <f>'PR-RAS'!E645</f>
        <v>0</v>
      </c>
      <c r="E639" s="2">
        <v>0</v>
      </c>
      <c r="F639" s="2">
        <v>0</v>
      </c>
      <c r="G639" s="3">
        <f t="shared" si="14"/>
        <v>920148.13110000012</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3690959.59</v>
      </c>
      <c r="E640" s="2">
        <v>0</v>
      </c>
      <c r="F640" s="2">
        <v>0</v>
      </c>
      <c r="G640" s="3">
        <f t="shared" si="14"/>
        <v>4717046.3560199998</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705301.47</v>
      </c>
      <c r="D641" s="2">
        <f>'PR-RAS'!E647</f>
        <v>2146238.9</v>
      </c>
      <c r="E641" s="2">
        <v>0</v>
      </c>
      <c r="F641" s="2">
        <v>0</v>
      </c>
      <c r="G641" s="3">
        <f t="shared" si="14"/>
        <v>3198578.7327999999</v>
      </c>
      <c r="H641" s="3">
        <f t="shared" si="15"/>
        <v>0.57000000006519258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2147539.92</v>
      </c>
      <c r="D643" s="2">
        <f>'PR-RAS'!E649</f>
        <v>0</v>
      </c>
      <c r="E643" s="2">
        <v>0</v>
      </c>
      <c r="F643" s="2">
        <v>0</v>
      </c>
      <c r="G643" s="3">
        <f t="shared" si="14"/>
        <v>1378720.62864</v>
      </c>
      <c r="H643" s="3">
        <f t="shared" si="15"/>
        <v>8.0000000074505806E-2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1544720.69</v>
      </c>
      <c r="E644" s="2">
        <v>0</v>
      </c>
      <c r="F644" s="2">
        <v>0</v>
      </c>
      <c r="G644" s="3">
        <f t="shared" si="14"/>
        <v>1986510.8073400001</v>
      </c>
      <c r="H644" s="3">
        <f t="shared" si="15"/>
        <v>0.31000000005587935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913019.34</v>
      </c>
      <c r="D646" s="2">
        <f>'PR-RAS'!E653</f>
        <v>2671886.41</v>
      </c>
      <c r="E646" s="2">
        <v>0</v>
      </c>
      <c r="F646" s="2">
        <v>0</v>
      </c>
      <c r="G646" s="3">
        <f t="shared" si="14"/>
        <v>4035630.9432000001</v>
      </c>
      <c r="H646" s="3">
        <f t="shared" si="15"/>
        <v>0.75000000011641532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8834035.0299999993</v>
      </c>
      <c r="D647" s="2">
        <f>'PR-RAS'!E654</f>
        <v>9922704.0600000005</v>
      </c>
      <c r="E647" s="2">
        <v>0</v>
      </c>
      <c r="F647" s="2">
        <v>0</v>
      </c>
      <c r="G647" s="3">
        <f t="shared" si="14"/>
        <v>18526920.274900001</v>
      </c>
      <c r="H647" s="3">
        <f t="shared" si="15"/>
        <v>8.9999999850988388E-2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7075167.96</v>
      </c>
      <c r="D648" s="2">
        <f>'PR-RAS'!E655</f>
        <v>11091432.710000001</v>
      </c>
      <c r="E648" s="2">
        <v>0</v>
      </c>
      <c r="F648" s="2">
        <v>0</v>
      </c>
      <c r="G648" s="3">
        <f t="shared" si="14"/>
        <v>18929947.596860003</v>
      </c>
      <c r="H648" s="3">
        <f t="shared" si="15"/>
        <v>0.32999999914318323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2671886.4099999992</v>
      </c>
      <c r="D649" s="2">
        <f>'PR-RAS'!E656</f>
        <v>1503157.7599999998</v>
      </c>
      <c r="E649" s="2">
        <v>0</v>
      </c>
      <c r="F649" s="2">
        <v>0</v>
      </c>
      <c r="G649" s="3">
        <f t="shared" si="14"/>
        <v>3679474.8506399994</v>
      </c>
      <c r="H649" s="3">
        <f t="shared" si="15"/>
        <v>0.64999999944120646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35</v>
      </c>
      <c r="D650" s="2">
        <f>'PR-RAS'!E657</f>
        <v>48</v>
      </c>
      <c r="E650" s="2">
        <v>0</v>
      </c>
      <c r="F650" s="2">
        <v>0</v>
      </c>
      <c r="G650" s="3">
        <f t="shared" si="14"/>
        <v>85.019000000000005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24</v>
      </c>
      <c r="D652" s="2">
        <f>'PR-RAS'!E659</f>
        <v>42</v>
      </c>
      <c r="E652" s="2">
        <v>0</v>
      </c>
      <c r="F652" s="2">
        <v>0</v>
      </c>
      <c r="G652" s="3">
        <f t="shared" si="14"/>
        <v>70.308000000000007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51524.43</v>
      </c>
      <c r="D654" s="2">
        <f>'PR-RAS'!E661</f>
        <v>64613.2</v>
      </c>
      <c r="E654" s="2">
        <v>0</v>
      </c>
      <c r="F654" s="2">
        <v>0</v>
      </c>
      <c r="G654" s="3">
        <f t="shared" si="14"/>
        <v>118030.29199</v>
      </c>
      <c r="H654" s="3">
        <f t="shared" si="15"/>
        <v>0.62999999999738066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1683.63</v>
      </c>
      <c r="D655" s="2">
        <f>'PR-RAS'!E662</f>
        <v>1822.37</v>
      </c>
      <c r="E655" s="2">
        <v>0</v>
      </c>
      <c r="F655" s="2">
        <v>0</v>
      </c>
      <c r="G655" s="3">
        <f t="shared" si="14"/>
        <v>3484.75398</v>
      </c>
      <c r="H655" s="3">
        <f t="shared" si="15"/>
        <v>0.73999999999978172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5813.29</v>
      </c>
      <c r="E656" s="2">
        <v>0</v>
      </c>
      <c r="F656" s="2">
        <v>0</v>
      </c>
      <c r="G656" s="3">
        <f t="shared" ref="G656:G657" si="16">(B656/1000)*(C656*1+D656*2)</f>
        <v>7615.4099000000006</v>
      </c>
      <c r="H656" s="3">
        <f t="shared" ref="H656:H657" si="17">ABS(C656-ROUND(C656,0))+ABS(D656-ROUND(D656,0))</f>
        <v>0.28999999999996362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1476484.69</v>
      </c>
      <c r="D662" s="2">
        <f>'PR-RAS'!E669</f>
        <v>472385.98</v>
      </c>
      <c r="E662" s="2">
        <v>0</v>
      </c>
      <c r="F662" s="2">
        <v>0</v>
      </c>
      <c r="G662" s="3">
        <f t="shared" si="14"/>
        <v>1600450.6456500001</v>
      </c>
      <c r="H662" s="3">
        <f t="shared" si="15"/>
        <v>0.33000000007450581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110500</v>
      </c>
      <c r="D666" s="2">
        <f>'PR-RAS'!E673</f>
        <v>389490.53</v>
      </c>
      <c r="E666" s="2">
        <v>0</v>
      </c>
      <c r="F666" s="2">
        <v>0</v>
      </c>
      <c r="G666" s="3">
        <f t="shared" si="14"/>
        <v>591504.90490000008</v>
      </c>
      <c r="H666" s="3">
        <f t="shared" si="15"/>
        <v>0.46999999997206032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24094.959999999999</v>
      </c>
      <c r="D670" s="2">
        <f>'PR-RAS'!E677</f>
        <v>0</v>
      </c>
      <c r="E670" s="2">
        <v>0</v>
      </c>
      <c r="F670" s="2">
        <v>0</v>
      </c>
      <c r="G670" s="3">
        <f t="shared" si="14"/>
        <v>16119.52824</v>
      </c>
      <c r="H670" s="3">
        <f t="shared" si="15"/>
        <v>4.0000000000873115E-2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228346.69</v>
      </c>
      <c r="D674" s="2">
        <f>'PR-RAS'!E681</f>
        <v>728673.56</v>
      </c>
      <c r="E674" s="2">
        <v>0</v>
      </c>
      <c r="F674" s="2">
        <v>0</v>
      </c>
      <c r="G674" s="3">
        <f t="shared" si="14"/>
        <v>1134471.9341300002</v>
      </c>
      <c r="H674" s="3">
        <f t="shared" si="15"/>
        <v>0.74999999994179234</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401645.36</v>
      </c>
      <c r="D695" s="2">
        <f>'PR-RAS'!E702</f>
        <v>509288.02</v>
      </c>
      <c r="E695" s="2">
        <v>0</v>
      </c>
      <c r="F695" s="2">
        <v>0</v>
      </c>
      <c r="G695" s="3">
        <f t="shared" si="14"/>
        <v>985633.65159999987</v>
      </c>
      <c r="H695" s="3">
        <f t="shared" si="15"/>
        <v>0.38000000000465661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1966440.35</v>
      </c>
      <c r="D699" s="2">
        <f>'PR-RAS'!E706</f>
        <v>1944515.92</v>
      </c>
      <c r="E699" s="2">
        <v>0</v>
      </c>
      <c r="F699" s="2">
        <v>0</v>
      </c>
      <c r="G699" s="3">
        <f t="shared" si="14"/>
        <v>4087119.5886199996</v>
      </c>
      <c r="H699" s="3">
        <f t="shared" si="15"/>
        <v>0.43000000016763806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25701.02</v>
      </c>
      <c r="D727" s="2">
        <f>'PR-RAS'!E734</f>
        <v>35155.94</v>
      </c>
      <c r="E727" s="2">
        <v>0</v>
      </c>
      <c r="F727" s="2">
        <v>0</v>
      </c>
      <c r="G727" s="3">
        <f t="shared" si="14"/>
        <v>69705.36540000001</v>
      </c>
      <c r="H727" s="3">
        <f t="shared" si="15"/>
        <v>7.9999999998108251E-2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4845</v>
      </c>
      <c r="D729" s="2">
        <f>'PR-RAS'!E736</f>
        <v>0</v>
      </c>
      <c r="E729" s="2">
        <v>0</v>
      </c>
      <c r="F729" s="2">
        <v>0</v>
      </c>
      <c r="G729" s="3">
        <f t="shared" si="14"/>
        <v>3527.16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4592.63</v>
      </c>
      <c r="D731" s="2">
        <f>'PR-RAS'!E738</f>
        <v>4452.3900000000003</v>
      </c>
      <c r="E731" s="2">
        <v>0</v>
      </c>
      <c r="F731" s="2">
        <v>0</v>
      </c>
      <c r="G731" s="3">
        <f t="shared" si="14"/>
        <v>9853.1093000000001</v>
      </c>
      <c r="H731" s="3">
        <f t="shared" si="15"/>
        <v>0.76000000000021828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17715</v>
      </c>
      <c r="D734" s="2">
        <f>'PR-RAS'!E741</f>
        <v>38697.64</v>
      </c>
      <c r="E734" s="2">
        <v>0</v>
      </c>
      <c r="F734" s="2">
        <v>0</v>
      </c>
      <c r="G734" s="3">
        <f t="shared" si="14"/>
        <v>69715.83524</v>
      </c>
      <c r="H734" s="3">
        <f t="shared" si="15"/>
        <v>0.36000000000058208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559.14</v>
      </c>
      <c r="D735" s="2">
        <f>'PR-RAS'!E742</f>
        <v>549.98</v>
      </c>
      <c r="E735" s="2">
        <v>0</v>
      </c>
      <c r="F735" s="2">
        <v>0</v>
      </c>
      <c r="G735" s="3">
        <f t="shared" si="14"/>
        <v>1217.7793999999999</v>
      </c>
      <c r="H735" s="3">
        <f t="shared" si="15"/>
        <v>0.15999999999996817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6508.66</v>
      </c>
      <c r="D752" s="2">
        <f>'PR-RAS'!E759</f>
        <v>34082.78</v>
      </c>
      <c r="E752" s="2">
        <v>0</v>
      </c>
      <c r="F752" s="2">
        <v>0</v>
      </c>
      <c r="G752" s="3">
        <f t="shared" si="14"/>
        <v>56080.339220000002</v>
      </c>
      <c r="H752" s="3">
        <f t="shared" si="15"/>
        <v>0.56000000000130967</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43893.43</v>
      </c>
      <c r="D770" s="2">
        <f>'PR-RAS'!E777</f>
        <v>48076.15</v>
      </c>
      <c r="E770" s="2">
        <v>0</v>
      </c>
      <c r="F770" s="2">
        <v>0</v>
      </c>
      <c r="G770" s="3">
        <f t="shared" si="14"/>
        <v>107695.16637000001</v>
      </c>
      <c r="H770" s="3">
        <f t="shared" si="15"/>
        <v>0.58000000000174623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32172</v>
      </c>
      <c r="D771" s="2">
        <f>'PR-RAS'!E778</f>
        <v>37864.68</v>
      </c>
      <c r="E771" s="2">
        <v>0</v>
      </c>
      <c r="F771" s="2">
        <v>0</v>
      </c>
      <c r="G771" s="3">
        <f t="shared" si="14"/>
        <v>83084.047200000001</v>
      </c>
      <c r="H771" s="3">
        <f t="shared" si="15"/>
        <v>0.31999999999970896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125371.28</v>
      </c>
      <c r="D785" s="2">
        <f>'PR-RAS'!E792</f>
        <v>289878.86</v>
      </c>
      <c r="E785" s="2">
        <v>0</v>
      </c>
      <c r="F785" s="2">
        <v>0</v>
      </c>
      <c r="G785" s="3">
        <f t="shared" si="14"/>
        <v>552821.13600000006</v>
      </c>
      <c r="H785" s="3">
        <f t="shared" si="15"/>
        <v>0.42000000001280569</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12679.69</v>
      </c>
      <c r="D836" s="2">
        <f>'PR-RAS'!E843</f>
        <v>19704.080000000002</v>
      </c>
      <c r="E836" s="2">
        <v>0</v>
      </c>
      <c r="F836" s="2">
        <v>0</v>
      </c>
      <c r="G836" s="3">
        <f t="shared" si="14"/>
        <v>43493.354750000006</v>
      </c>
      <c r="H836" s="3">
        <f t="shared" si="15"/>
        <v>0.39000000000123691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31080</v>
      </c>
      <c r="D839" s="2">
        <f>'PR-RAS'!E846</f>
        <v>40000</v>
      </c>
      <c r="E839" s="2">
        <v>0</v>
      </c>
      <c r="F839" s="2">
        <v>0</v>
      </c>
      <c r="G839" s="3">
        <f t="shared" si="34"/>
        <v>93085.04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173030.76</v>
      </c>
      <c r="D843" s="2">
        <f>'PR-RAS'!E850</f>
        <v>257991.64</v>
      </c>
      <c r="E843" s="2">
        <v>0</v>
      </c>
      <c r="F843" s="2">
        <v>0</v>
      </c>
      <c r="G843" s="3">
        <f t="shared" si="34"/>
        <v>580149.82168000005</v>
      </c>
      <c r="H843" s="3">
        <f t="shared" si="35"/>
        <v>0.59999999997671694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21735.200000000001</v>
      </c>
      <c r="D844" s="2">
        <f>'PR-RAS'!E851</f>
        <v>9135.6</v>
      </c>
      <c r="E844" s="2">
        <v>0</v>
      </c>
      <c r="F844" s="2">
        <v>0</v>
      </c>
      <c r="G844" s="3">
        <f t="shared" si="34"/>
        <v>33725.395199999999</v>
      </c>
      <c r="H844" s="3">
        <f t="shared" si="35"/>
        <v>0.6000000000003638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54229.15</v>
      </c>
      <c r="D848" s="2">
        <f>'PR-RAS'!E855</f>
        <v>53763.5</v>
      </c>
      <c r="E848" s="2">
        <v>0</v>
      </c>
      <c r="F848" s="2">
        <v>0</v>
      </c>
      <c r="G848" s="3">
        <f t="shared" si="34"/>
        <v>137007.45905</v>
      </c>
      <c r="H848" s="3">
        <f t="shared" si="35"/>
        <v>0.65000000000145519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53749.54</v>
      </c>
      <c r="D850" s="2">
        <f>'PR-RAS'!E857</f>
        <v>0</v>
      </c>
      <c r="E850" s="2">
        <v>0</v>
      </c>
      <c r="F850" s="2">
        <v>0</v>
      </c>
      <c r="G850" s="3">
        <f t="shared" si="34"/>
        <v>45633.35946</v>
      </c>
      <c r="H850" s="3">
        <f t="shared" si="35"/>
        <v>0.45999999999912689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61807.3</v>
      </c>
      <c r="D854" s="2">
        <f>'PR-RAS'!E861</f>
        <v>254536.34</v>
      </c>
      <c r="E854" s="2">
        <v>0</v>
      </c>
      <c r="F854" s="2">
        <v>0</v>
      </c>
      <c r="G854" s="3">
        <f t="shared" si="34"/>
        <v>486960.62293999997</v>
      </c>
      <c r="H854" s="3">
        <f t="shared" si="35"/>
        <v>0.63999999999941792</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779076.92</v>
      </c>
      <c r="D906" s="2">
        <f>'PR-RAS'!E913</f>
        <v>3900000</v>
      </c>
      <c r="E906" s="2">
        <v>0</v>
      </c>
      <c r="F906" s="2">
        <v>0</v>
      </c>
      <c r="G906" s="3">
        <f t="shared" si="34"/>
        <v>7764064.6126000006</v>
      </c>
      <c r="H906" s="3">
        <f t="shared" si="35"/>
        <v>7.9999999958090484E-2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37105.519999999997</v>
      </c>
      <c r="D967" s="2">
        <f>'PR-RAS'!E974</f>
        <v>37105.519999999997</v>
      </c>
      <c r="E967" s="2">
        <v>0</v>
      </c>
      <c r="F967" s="2">
        <v>0</v>
      </c>
      <c r="G967" s="3">
        <f t="shared" si="34"/>
        <v>107531.79695999999</v>
      </c>
      <c r="H967" s="3">
        <f t="shared" si="35"/>
        <v>0.96000000000640284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29244.76</v>
      </c>
      <c r="D988" s="2">
        <f>'PR-RAS'!E995</f>
        <v>0</v>
      </c>
      <c r="E988" s="2">
        <v>0</v>
      </c>
      <c r="F988" s="2">
        <v>0</v>
      </c>
      <c r="G988" s="3">
        <f t="shared" si="34"/>
        <v>28864.578119999998</v>
      </c>
      <c r="H988" s="3">
        <f t="shared" si="35"/>
        <v>0.24000000000160071</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25201685.879999999</v>
      </c>
      <c r="D1011" s="7">
        <f>BILANCA!E6</f>
        <v>34419364.539999999</v>
      </c>
      <c r="E1011" s="7">
        <v>0</v>
      </c>
      <c r="F1011" s="7">
        <v>0</v>
      </c>
      <c r="G1011" s="8">
        <f t="shared" ref="G1011:G1306" si="38">B1011/1000*C1011+B1011/500*D1011</f>
        <v>94040.414960000009</v>
      </c>
      <c r="H1011" s="8">
        <f t="shared" si="35"/>
        <v>0.58000000193715096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19631372.879999999</v>
      </c>
      <c r="D1012" s="2">
        <f>BILANCA!E7</f>
        <v>29784936.039999999</v>
      </c>
      <c r="E1012" s="2">
        <v>0</v>
      </c>
      <c r="F1012" s="2">
        <v>0</v>
      </c>
      <c r="G1012" s="3">
        <f t="shared" si="38"/>
        <v>158402.48991999999</v>
      </c>
      <c r="H1012" s="3">
        <f t="shared" si="35"/>
        <v>0.16000000014901161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4789143.2</v>
      </c>
      <c r="D1013" s="2">
        <f>BILANCA!E8</f>
        <v>5043679.54</v>
      </c>
      <c r="E1013" s="2">
        <v>0</v>
      </c>
      <c r="F1013" s="2">
        <v>0</v>
      </c>
      <c r="G1013" s="3">
        <f t="shared" si="38"/>
        <v>44629.506840000002</v>
      </c>
      <c r="H1013" s="3">
        <f t="shared" si="35"/>
        <v>0.66000000014901161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3303030.15</v>
      </c>
      <c r="D1014" s="2">
        <f>BILANCA!E9</f>
        <v>3303030.15</v>
      </c>
      <c r="E1014" s="2">
        <v>0</v>
      </c>
      <c r="F1014" s="2">
        <v>0</v>
      </c>
      <c r="G1014" s="3">
        <f t="shared" si="38"/>
        <v>39636.361799999999</v>
      </c>
      <c r="H1014" s="3">
        <f t="shared" si="35"/>
        <v>0.29999999981373549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1486113.05</v>
      </c>
      <c r="D1015" s="2">
        <f>BILANCA!E10</f>
        <v>1740649.39</v>
      </c>
      <c r="E1015" s="2">
        <v>0</v>
      </c>
      <c r="F1015" s="2">
        <v>0</v>
      </c>
      <c r="G1015" s="3">
        <f t="shared" si="38"/>
        <v>24837.059149999997</v>
      </c>
      <c r="H1015" s="3">
        <f t="shared" si="35"/>
        <v>0.43999999994412065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12921329.559999999</v>
      </c>
      <c r="D1017" s="2">
        <f>BILANCA!E12</f>
        <v>13265686.220000003</v>
      </c>
      <c r="E1017" s="2">
        <v>0</v>
      </c>
      <c r="F1017" s="2">
        <v>0</v>
      </c>
      <c r="G1017" s="3">
        <f t="shared" si="38"/>
        <v>276168.91400000005</v>
      </c>
      <c r="H1017" s="3">
        <f t="shared" si="35"/>
        <v>0.66000000387430191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11948200.209999999</v>
      </c>
      <c r="D1018" s="2">
        <f>BILANCA!E13</f>
        <v>12183518.440000001</v>
      </c>
      <c r="E1018" s="2">
        <v>0</v>
      </c>
      <c r="F1018" s="2">
        <v>0</v>
      </c>
      <c r="G1018" s="3">
        <f t="shared" si="38"/>
        <v>290521.89672000002</v>
      </c>
      <c r="H1018" s="3">
        <f t="shared" si="35"/>
        <v>0.65000000037252903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240959.23</v>
      </c>
      <c r="D1019" s="2">
        <f>BILANCA!E14</f>
        <v>240959.23</v>
      </c>
      <c r="E1019" s="2">
        <v>0</v>
      </c>
      <c r="F1019" s="2">
        <v>0</v>
      </c>
      <c r="G1019" s="3">
        <f t="shared" si="38"/>
        <v>6505.8992099999996</v>
      </c>
      <c r="H1019" s="3">
        <f t="shared" si="35"/>
        <v>0.46000000002095476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6994640</v>
      </c>
      <c r="D1020" s="2">
        <f>BILANCA!E15</f>
        <v>7304572.8700000001</v>
      </c>
      <c r="E1020" s="2">
        <v>0</v>
      </c>
      <c r="F1020" s="2">
        <v>0</v>
      </c>
      <c r="G1020" s="3">
        <f t="shared" si="38"/>
        <v>216037.85740000001</v>
      </c>
      <c r="H1020" s="3">
        <f t="shared" si="35"/>
        <v>0.12999999988824129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3910888.04</v>
      </c>
      <c r="D1021" s="2">
        <f>BILANCA!E16</f>
        <v>4178808.68</v>
      </c>
      <c r="E1021" s="2">
        <v>0</v>
      </c>
      <c r="F1021" s="2">
        <v>0</v>
      </c>
      <c r="G1021" s="3">
        <f t="shared" si="38"/>
        <v>134953.5594</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4795250.95</v>
      </c>
      <c r="D1022" s="2">
        <f>BILANCA!E17</f>
        <v>4914599.3899999997</v>
      </c>
      <c r="E1022" s="2">
        <v>0</v>
      </c>
      <c r="F1022" s="2">
        <v>0</v>
      </c>
      <c r="G1022" s="3">
        <f t="shared" si="38"/>
        <v>175493.39676</v>
      </c>
      <c r="H1022" s="3">
        <f t="shared" si="35"/>
        <v>0.43999999947845936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3993538.01</v>
      </c>
      <c r="D1023" s="2">
        <f>BILANCA!E18</f>
        <v>4455421.7300000004</v>
      </c>
      <c r="E1023" s="2">
        <v>0</v>
      </c>
      <c r="F1023" s="2">
        <v>0</v>
      </c>
      <c r="G1023" s="3">
        <f t="shared" si="38"/>
        <v>167756.95911</v>
      </c>
      <c r="H1023" s="3">
        <f t="shared" si="35"/>
        <v>0.27999999932944775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381314.0399999998</v>
      </c>
      <c r="D1024" s="2">
        <f>BILANCA!E19</f>
        <v>462546.26999999979</v>
      </c>
      <c r="E1024" s="2">
        <v>0</v>
      </c>
      <c r="F1024" s="2">
        <v>0</v>
      </c>
      <c r="G1024" s="3">
        <f t="shared" si="38"/>
        <v>18289.692119999992</v>
      </c>
      <c r="H1024" s="3">
        <f t="shared" si="35"/>
        <v>0.30999999959021807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269740.18</v>
      </c>
      <c r="D1025" s="2">
        <f>BILANCA!E20</f>
        <v>296113.93</v>
      </c>
      <c r="E1025" s="2">
        <v>0</v>
      </c>
      <c r="F1025" s="2">
        <v>0</v>
      </c>
      <c r="G1025" s="3">
        <f t="shared" si="38"/>
        <v>12929.520599999998</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14930.2</v>
      </c>
      <c r="D1026" s="2">
        <f>BILANCA!E21</f>
        <v>14930.2</v>
      </c>
      <c r="E1026" s="2">
        <v>0</v>
      </c>
      <c r="F1026" s="2">
        <v>0</v>
      </c>
      <c r="G1026" s="3">
        <f t="shared" si="38"/>
        <v>716.64960000000008</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18130.52</v>
      </c>
      <c r="D1027" s="2">
        <f>BILANCA!E22</f>
        <v>69725.48</v>
      </c>
      <c r="E1027" s="2">
        <v>0</v>
      </c>
      <c r="F1027" s="2">
        <v>0</v>
      </c>
      <c r="G1027" s="3">
        <f t="shared" si="38"/>
        <v>2678.8851599999998</v>
      </c>
      <c r="H1027" s="3">
        <f t="shared" si="35"/>
        <v>0.95999999999548891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16964.05</v>
      </c>
      <c r="D1029" s="2">
        <f>BILANCA!E24</f>
        <v>16964.05</v>
      </c>
      <c r="E1029" s="2">
        <v>0</v>
      </c>
      <c r="F1029" s="2">
        <v>0</v>
      </c>
      <c r="G1029" s="3">
        <f t="shared" si="38"/>
        <v>966.95084999999995</v>
      </c>
      <c r="H1029" s="3">
        <f t="shared" si="35"/>
        <v>9.9999999998544808E-2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11599.97</v>
      </c>
      <c r="D1030" s="2">
        <f>BILANCA!E25</f>
        <v>11599.97</v>
      </c>
      <c r="E1030" s="2">
        <v>0</v>
      </c>
      <c r="F1030" s="2">
        <v>0</v>
      </c>
      <c r="G1030" s="3">
        <f t="shared" si="38"/>
        <v>695.9982</v>
      </c>
      <c r="H1030" s="3">
        <f t="shared" si="35"/>
        <v>6.0000000001309672E-2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1113297.4099999999</v>
      </c>
      <c r="D1031" s="2">
        <f>BILANCA!E26</f>
        <v>1187818.95</v>
      </c>
      <c r="E1031" s="2">
        <v>0</v>
      </c>
      <c r="F1031" s="2">
        <v>0</v>
      </c>
      <c r="G1031" s="3">
        <f t="shared" si="38"/>
        <v>73267.641510000001</v>
      </c>
      <c r="H1031" s="3">
        <f t="shared" si="35"/>
        <v>0.4599999999627471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1063348.29</v>
      </c>
      <c r="D1033" s="2">
        <f>BILANCA!E28</f>
        <v>1134606.31</v>
      </c>
      <c r="E1033" s="2">
        <v>0</v>
      </c>
      <c r="F1033" s="2">
        <v>0</v>
      </c>
      <c r="G1033" s="3">
        <f t="shared" si="38"/>
        <v>76648.900930000003</v>
      </c>
      <c r="H1033" s="3">
        <f t="shared" si="35"/>
        <v>0.60000000009313226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55440.080000000016</v>
      </c>
      <c r="D1034" s="2">
        <f>BILANCA!E29</f>
        <v>93095.88</v>
      </c>
      <c r="E1034" s="2">
        <v>0</v>
      </c>
      <c r="F1034" s="2">
        <v>0</v>
      </c>
      <c r="G1034" s="3">
        <f t="shared" si="38"/>
        <v>5799.1641600000003</v>
      </c>
      <c r="H1034" s="3">
        <f t="shared" si="35"/>
        <v>0.20000000001164153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406837.76000000001</v>
      </c>
      <c r="D1035" s="2">
        <f>BILANCA!E30</f>
        <v>469212.76</v>
      </c>
      <c r="E1035" s="2">
        <v>0</v>
      </c>
      <c r="F1035" s="2">
        <v>0</v>
      </c>
      <c r="G1035" s="3">
        <f t="shared" si="38"/>
        <v>33631.582000000002</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351397.68</v>
      </c>
      <c r="D1039" s="2">
        <f>BILANCA!E34</f>
        <v>376116.88</v>
      </c>
      <c r="E1039" s="2">
        <v>0</v>
      </c>
      <c r="F1039" s="2">
        <v>0</v>
      </c>
      <c r="G1039" s="3">
        <f t="shared" si="38"/>
        <v>32005.311760000004</v>
      </c>
      <c r="H1039" s="3">
        <f t="shared" si="35"/>
        <v>0.44000000000232831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536375.23</v>
      </c>
      <c r="D1050" s="2">
        <f>BILANCA!E45</f>
        <v>526525.63</v>
      </c>
      <c r="E1050" s="2">
        <v>0</v>
      </c>
      <c r="F1050" s="2">
        <v>0</v>
      </c>
      <c r="G1050" s="3">
        <f t="shared" si="38"/>
        <v>63577.059600000001</v>
      </c>
      <c r="H1050" s="3">
        <f t="shared" si="35"/>
        <v>0.59999999997671694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77562.539999999994</v>
      </c>
      <c r="D1052" s="2">
        <f>BILANCA!E47</f>
        <v>77562.539999999994</v>
      </c>
      <c r="E1052" s="2">
        <v>0</v>
      </c>
      <c r="F1052" s="2">
        <v>0</v>
      </c>
      <c r="G1052" s="3">
        <f t="shared" si="38"/>
        <v>9772.88004</v>
      </c>
      <c r="H1052" s="3">
        <f t="shared" si="35"/>
        <v>0.92000000001280569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504325.33</v>
      </c>
      <c r="D1054" s="2">
        <f>BILANCA!E49</f>
        <v>507756.58</v>
      </c>
      <c r="E1054" s="2">
        <v>0</v>
      </c>
      <c r="F1054" s="2">
        <v>0</v>
      </c>
      <c r="G1054" s="3">
        <f t="shared" si="38"/>
        <v>66872.893559999997</v>
      </c>
      <c r="H1054" s="3">
        <f t="shared" si="35"/>
        <v>0.75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45512.639999999999</v>
      </c>
      <c r="D1055" s="2">
        <f>BILANCA!E50</f>
        <v>58793.49</v>
      </c>
      <c r="E1055" s="2">
        <v>0</v>
      </c>
      <c r="F1055" s="2">
        <v>0</v>
      </c>
      <c r="G1055" s="3">
        <f t="shared" si="38"/>
        <v>7339.4829</v>
      </c>
      <c r="H1055" s="3">
        <f t="shared" si="35"/>
        <v>0.84999999999854481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57766.25</v>
      </c>
      <c r="D1059" s="2">
        <f>BILANCA!E54</f>
        <v>64425.4</v>
      </c>
      <c r="E1059" s="2">
        <v>0</v>
      </c>
      <c r="F1059" s="2">
        <v>0</v>
      </c>
      <c r="G1059" s="3">
        <f t="shared" si="38"/>
        <v>9144.2354500000001</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57766.25</v>
      </c>
      <c r="D1060" s="2">
        <f>BILANCA!E55</f>
        <v>64425.4</v>
      </c>
      <c r="E1060" s="2">
        <v>0</v>
      </c>
      <c r="F1060" s="2">
        <v>0</v>
      </c>
      <c r="G1060" s="3">
        <f t="shared" si="38"/>
        <v>9330.8525000000009</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1920900.12</v>
      </c>
      <c r="D1061" s="2">
        <f>BILANCA!E56</f>
        <v>11475570.279999999</v>
      </c>
      <c r="E1061" s="2">
        <v>0</v>
      </c>
      <c r="F1061" s="2">
        <v>0</v>
      </c>
      <c r="G1061" s="3">
        <f t="shared" si="38"/>
        <v>1268474.0746799998</v>
      </c>
      <c r="H1061" s="3">
        <f t="shared" si="35"/>
        <v>0.39999999944120646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1920900.12</v>
      </c>
      <c r="D1062" s="2">
        <f>BILANCA!E57</f>
        <v>11475570.279999999</v>
      </c>
      <c r="E1062" s="2">
        <v>0</v>
      </c>
      <c r="F1062" s="2">
        <v>0</v>
      </c>
      <c r="G1062" s="3">
        <f t="shared" si="38"/>
        <v>1293346.1153599999</v>
      </c>
      <c r="H1062" s="3">
        <f t="shared" si="35"/>
        <v>0.39999999944120646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5570313</v>
      </c>
      <c r="D1074" s="2">
        <f>BILANCA!E69</f>
        <v>4634428.5</v>
      </c>
      <c r="E1074" s="2">
        <v>0</v>
      </c>
      <c r="F1074" s="2">
        <v>0</v>
      </c>
      <c r="G1074" s="3">
        <f t="shared" si="38"/>
        <v>949706.88</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2671886.41</v>
      </c>
      <c r="D1075" s="2">
        <f>BILANCA!E70</f>
        <v>1503157.76</v>
      </c>
      <c r="E1075" s="2">
        <v>0</v>
      </c>
      <c r="F1075" s="2">
        <v>0</v>
      </c>
      <c r="G1075" s="3">
        <f t="shared" si="38"/>
        <v>369083.12545000005</v>
      </c>
      <c r="H1075" s="3">
        <f t="shared" si="35"/>
        <v>0.65000000013969839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2671886.41</v>
      </c>
      <c r="D1076" s="2">
        <f>BILANCA!E71</f>
        <v>1503157.76</v>
      </c>
      <c r="E1076" s="2">
        <v>0</v>
      </c>
      <c r="F1076" s="2">
        <v>0</v>
      </c>
      <c r="G1076" s="3">
        <f t="shared" si="38"/>
        <v>374761.32738000003</v>
      </c>
      <c r="H1076" s="3">
        <f t="shared" si="35"/>
        <v>0.65000000013969839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2671886.41</v>
      </c>
      <c r="D1078" s="2">
        <f>BILANCA!E73</f>
        <v>1503157.76</v>
      </c>
      <c r="E1078" s="2">
        <v>0</v>
      </c>
      <c r="F1078" s="2">
        <v>0</v>
      </c>
      <c r="G1078" s="3">
        <f t="shared" si="38"/>
        <v>386117.73124000005</v>
      </c>
      <c r="H1078" s="3">
        <f t="shared" si="35"/>
        <v>0.65000000013969839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14634.3</v>
      </c>
      <c r="D1087" s="2">
        <f>BILANCA!E82</f>
        <v>23414.36</v>
      </c>
      <c r="E1087" s="2">
        <v>0</v>
      </c>
      <c r="F1087" s="2">
        <v>0</v>
      </c>
      <c r="G1087" s="3">
        <f t="shared" si="38"/>
        <v>4732.65254</v>
      </c>
      <c r="H1087" s="3">
        <f t="shared" si="35"/>
        <v>0.65999999999985448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14634.3</v>
      </c>
      <c r="D1092" s="2">
        <f>BILANCA!E87</f>
        <v>23414.36</v>
      </c>
      <c r="E1092" s="2">
        <v>0</v>
      </c>
      <c r="F1092" s="2">
        <v>0</v>
      </c>
      <c r="G1092" s="3">
        <f t="shared" si="38"/>
        <v>5039.9676400000008</v>
      </c>
      <c r="H1092" s="3">
        <f t="shared" si="35"/>
        <v>0.65999999999985448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32917.43</v>
      </c>
      <c r="D1093" s="2">
        <f>BILANCA!E88</f>
        <v>0</v>
      </c>
      <c r="E1093" s="2">
        <v>0</v>
      </c>
      <c r="F1093" s="2">
        <v>0</v>
      </c>
      <c r="G1093" s="3">
        <f t="shared" si="38"/>
        <v>2732.14669</v>
      </c>
      <c r="H1093" s="3">
        <f t="shared" si="35"/>
        <v>0.43000000000029104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32917.43</v>
      </c>
      <c r="D1094" s="2">
        <f>BILANCA!E89</f>
        <v>0</v>
      </c>
      <c r="E1094" s="2">
        <v>0</v>
      </c>
      <c r="F1094" s="2">
        <v>0</v>
      </c>
      <c r="G1094" s="3">
        <f t="shared" si="38"/>
        <v>2765.06412</v>
      </c>
      <c r="H1094" s="3">
        <f t="shared" si="35"/>
        <v>0.43000000000029104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32917.43</v>
      </c>
      <c r="D1095" s="2">
        <f>BILANCA!E90</f>
        <v>0</v>
      </c>
      <c r="E1095" s="2">
        <v>0</v>
      </c>
      <c r="F1095" s="2">
        <v>0</v>
      </c>
      <c r="G1095" s="3">
        <f t="shared" si="38"/>
        <v>2797.9815500000004</v>
      </c>
      <c r="H1095" s="3">
        <f t="shared" si="35"/>
        <v>0.43000000000029104</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24782.080000000002</v>
      </c>
      <c r="D1124" s="2">
        <f>BILANCA!E119</f>
        <v>24782.080000000002</v>
      </c>
      <c r="E1124" s="2">
        <v>0</v>
      </c>
      <c r="F1124" s="2">
        <v>0</v>
      </c>
      <c r="G1124" s="3">
        <f t="shared" si="38"/>
        <v>8475.4713600000014</v>
      </c>
      <c r="H1124" s="3">
        <f t="shared" si="41"/>
        <v>0.16000000000349246</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24782.080000000002</v>
      </c>
      <c r="D1125" s="2">
        <f>BILANCA!E120</f>
        <v>24782.080000000002</v>
      </c>
      <c r="E1125" s="2">
        <v>0</v>
      </c>
      <c r="F1125" s="2">
        <v>0</v>
      </c>
      <c r="G1125" s="3">
        <f t="shared" si="38"/>
        <v>8549.8176000000003</v>
      </c>
      <c r="H1125" s="3">
        <f t="shared" si="41"/>
        <v>0.16000000000349246</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24782.080000000002</v>
      </c>
      <c r="D1129" s="2">
        <f>BILANCA!E124</f>
        <v>24782.080000000002</v>
      </c>
      <c r="E1129" s="2">
        <v>0</v>
      </c>
      <c r="F1129" s="2">
        <v>0</v>
      </c>
      <c r="G1129" s="3">
        <f t="shared" si="38"/>
        <v>8847.2025599999997</v>
      </c>
      <c r="H1129" s="3">
        <f t="shared" si="41"/>
        <v>0.16000000000349246</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2507691.29</v>
      </c>
      <c r="D1140" s="2">
        <f>BILANCA!E135</f>
        <v>2507691.29</v>
      </c>
      <c r="E1140" s="2">
        <v>0</v>
      </c>
      <c r="F1140" s="2">
        <v>0</v>
      </c>
      <c r="G1140" s="3">
        <f t="shared" si="38"/>
        <v>977999.60309999995</v>
      </c>
      <c r="H1140" s="3">
        <f t="shared" si="41"/>
        <v>0.58000000007450581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2507691.29</v>
      </c>
      <c r="D1141" s="2">
        <f>BILANCA!E136</f>
        <v>2507691.29</v>
      </c>
      <c r="E1141" s="2">
        <v>0</v>
      </c>
      <c r="F1141" s="2">
        <v>0</v>
      </c>
      <c r="G1141" s="3">
        <f t="shared" si="38"/>
        <v>985522.67696999991</v>
      </c>
      <c r="H1141" s="3">
        <f t="shared" si="41"/>
        <v>0.58000000007450581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2507691.29</v>
      </c>
      <c r="D1147" s="2">
        <f>BILANCA!E142</f>
        <v>2507691.29</v>
      </c>
      <c r="E1147" s="2">
        <v>0</v>
      </c>
      <c r="F1147" s="2">
        <v>0</v>
      </c>
      <c r="G1147" s="3">
        <f t="shared" si="38"/>
        <v>1030661.1201900002</v>
      </c>
      <c r="H1147" s="3">
        <f t="shared" si="41"/>
        <v>0.58000000007450581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207399.94</v>
      </c>
      <c r="D1152" s="2">
        <f>BILANCA!E147</f>
        <v>267912.33999999997</v>
      </c>
      <c r="E1152" s="2">
        <v>0</v>
      </c>
      <c r="F1152" s="2">
        <v>0</v>
      </c>
      <c r="G1152" s="3">
        <f t="shared" si="38"/>
        <v>105537.89603999998</v>
      </c>
      <c r="H1152" s="3">
        <f t="shared" si="41"/>
        <v>0.3999999999650754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15235.96</v>
      </c>
      <c r="D1153" s="2">
        <f>BILANCA!E148</f>
        <v>24828.35</v>
      </c>
      <c r="E1153" s="2">
        <v>0</v>
      </c>
      <c r="F1153" s="2">
        <v>0</v>
      </c>
      <c r="G1153" s="3">
        <f t="shared" si="38"/>
        <v>9279.6503799999991</v>
      </c>
      <c r="H1153" s="3">
        <f t="shared" si="41"/>
        <v>0.38999999999941792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551.23</v>
      </c>
      <c r="E1155" s="2">
        <v>0</v>
      </c>
      <c r="F1155" s="2">
        <v>0</v>
      </c>
      <c r="G1155" s="3">
        <f t="shared" si="38"/>
        <v>159.85669999999999</v>
      </c>
      <c r="H1155" s="3">
        <f t="shared" si="41"/>
        <v>0.23000000000001819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551.23</v>
      </c>
      <c r="E1160" s="2">
        <v>0</v>
      </c>
      <c r="F1160" s="2">
        <v>0</v>
      </c>
      <c r="G1160" s="3">
        <f t="shared" si="38"/>
        <v>165.369</v>
      </c>
      <c r="H1160" s="3">
        <f t="shared" si="41"/>
        <v>0.23000000000001819</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35791.879999999997</v>
      </c>
      <c r="D1164" s="2">
        <f>BILANCA!E159</f>
        <v>29100.82</v>
      </c>
      <c r="E1164" s="2">
        <v>0</v>
      </c>
      <c r="F1164" s="2">
        <v>0</v>
      </c>
      <c r="G1164" s="3">
        <f t="shared" si="38"/>
        <v>14475.002079999998</v>
      </c>
      <c r="H1164" s="3">
        <f t="shared" si="41"/>
        <v>0.30000000000291038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219642.82</v>
      </c>
      <c r="D1165" s="2">
        <f>BILANCA!E160</f>
        <v>328018.96999999997</v>
      </c>
      <c r="E1165" s="2">
        <v>0</v>
      </c>
      <c r="F1165" s="2">
        <v>0</v>
      </c>
      <c r="G1165" s="3">
        <f t="shared" si="38"/>
        <v>135730.5178</v>
      </c>
      <c r="H1165" s="3">
        <f t="shared" si="41"/>
        <v>0.21000000002095476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3999.54</v>
      </c>
      <c r="D1166" s="2">
        <f>BILANCA!E161</f>
        <v>1988.23</v>
      </c>
      <c r="E1166" s="2">
        <v>0</v>
      </c>
      <c r="F1166" s="2">
        <v>0</v>
      </c>
      <c r="G1166" s="3">
        <f t="shared" si="38"/>
        <v>1244.2559999999999</v>
      </c>
      <c r="H1166" s="3">
        <f t="shared" si="41"/>
        <v>0.69000000000005457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200</v>
      </c>
      <c r="E1167" s="2">
        <v>0</v>
      </c>
      <c r="F1167" s="2">
        <v>0</v>
      </c>
      <c r="G1167" s="3">
        <f t="shared" si="38"/>
        <v>62.8</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2328.6799999999998</v>
      </c>
      <c r="D1168" s="2">
        <f>BILANCA!E163</f>
        <v>2302.14</v>
      </c>
      <c r="E1168" s="2">
        <v>0</v>
      </c>
      <c r="F1168" s="2">
        <v>0</v>
      </c>
      <c r="G1168" s="3">
        <f t="shared" si="38"/>
        <v>1095.4076799999998</v>
      </c>
      <c r="H1168" s="3">
        <f t="shared" si="41"/>
        <v>0.46000000000003638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69598.94</v>
      </c>
      <c r="D1169" s="2">
        <f>BILANCA!E164</f>
        <v>119077.4</v>
      </c>
      <c r="E1169" s="2">
        <v>0</v>
      </c>
      <c r="F1169" s="2">
        <v>0</v>
      </c>
      <c r="G1169" s="3">
        <f t="shared" si="38"/>
        <v>48932.844660000002</v>
      </c>
      <c r="H1169" s="3">
        <f t="shared" si="41"/>
        <v>0.45999999999185093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111001.54999999999</v>
      </c>
      <c r="D1170" s="2">
        <f>BILANCA!E165</f>
        <v>307470.67000000004</v>
      </c>
      <c r="E1170" s="2">
        <v>0</v>
      </c>
      <c r="F1170" s="2">
        <v>0</v>
      </c>
      <c r="G1170" s="3">
        <f t="shared" si="38"/>
        <v>116150.86240000001</v>
      </c>
      <c r="H1170" s="3">
        <f t="shared" si="41"/>
        <v>0.77999999996973202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140217.99</v>
      </c>
      <c r="D1171" s="2">
        <f>BILANCA!E166</f>
        <v>304920.2</v>
      </c>
      <c r="E1171" s="2">
        <v>0</v>
      </c>
      <c r="F1171" s="2">
        <v>0</v>
      </c>
      <c r="G1171" s="3">
        <f t="shared" si="38"/>
        <v>120759.40079000001</v>
      </c>
      <c r="H1171" s="3">
        <f t="shared" si="41"/>
        <v>0.21000000002095476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11153.59</v>
      </c>
      <c r="D1172" s="2">
        <f>BILANCA!E167</f>
        <v>7342.15</v>
      </c>
      <c r="E1172" s="2">
        <v>0</v>
      </c>
      <c r="F1172" s="2">
        <v>0</v>
      </c>
      <c r="G1172" s="3">
        <f t="shared" si="38"/>
        <v>4185.7381800000003</v>
      </c>
      <c r="H1172" s="3">
        <f t="shared" si="41"/>
        <v>0.55999999999949068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40370.03</v>
      </c>
      <c r="D1175" s="2">
        <f>BILANCA!E170</f>
        <v>4791.68</v>
      </c>
      <c r="E1175" s="2">
        <v>0</v>
      </c>
      <c r="F1175" s="2">
        <v>0</v>
      </c>
      <c r="G1175" s="3">
        <f t="shared" si="38"/>
        <v>8242.3093499999995</v>
      </c>
      <c r="H1175" s="3">
        <f t="shared" si="41"/>
        <v>0.34999999999854481</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25201685.879999995</v>
      </c>
      <c r="D1180" s="2">
        <f>BILANCA!E176</f>
        <v>34419364.540000007</v>
      </c>
      <c r="E1180" s="2">
        <v>0</v>
      </c>
      <c r="F1180" s="2">
        <v>0</v>
      </c>
      <c r="G1180" s="3">
        <f t="shared" si="38"/>
        <v>15986870.543200001</v>
      </c>
      <c r="H1180" s="3">
        <f t="shared" si="41"/>
        <v>0.57999999821186066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1485864.7199999997</v>
      </c>
      <c r="D1181" s="2">
        <f>BILANCA!E177</f>
        <v>7848598.5300000012</v>
      </c>
      <c r="E1181" s="2">
        <v>0</v>
      </c>
      <c r="F1181" s="2">
        <v>0</v>
      </c>
      <c r="G1181" s="3">
        <f t="shared" si="38"/>
        <v>2938303.5643800008</v>
      </c>
      <c r="H1181" s="3">
        <f t="shared" si="41"/>
        <v>0.74999999906867743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380788.19999999995</v>
      </c>
      <c r="D1182" s="2">
        <f>BILANCA!E178</f>
        <v>574852.79</v>
      </c>
      <c r="E1182" s="2">
        <v>0</v>
      </c>
      <c r="F1182" s="2">
        <v>0</v>
      </c>
      <c r="G1182" s="3">
        <f t="shared" si="38"/>
        <v>263244.93015999999</v>
      </c>
      <c r="H1182" s="3">
        <f t="shared" si="41"/>
        <v>0.40999999991618097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68120.36</v>
      </c>
      <c r="D1183" s="2">
        <f>BILANCA!E179</f>
        <v>77302.61</v>
      </c>
      <c r="E1183" s="2">
        <v>0</v>
      </c>
      <c r="F1183" s="2">
        <v>0</v>
      </c>
      <c r="G1183" s="3">
        <f t="shared" si="38"/>
        <v>38531.52534</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108557.75</v>
      </c>
      <c r="D1184" s="2">
        <f>BILANCA!E180</f>
        <v>169304.94</v>
      </c>
      <c r="E1184" s="2">
        <v>0</v>
      </c>
      <c r="F1184" s="2">
        <v>0</v>
      </c>
      <c r="G1184" s="3">
        <f t="shared" si="38"/>
        <v>77807.167619999993</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2207.96</v>
      </c>
      <c r="D1185" s="2">
        <f>BILANCA!E181</f>
        <v>16223.48</v>
      </c>
      <c r="E1185" s="2">
        <v>0</v>
      </c>
      <c r="F1185" s="2">
        <v>0</v>
      </c>
      <c r="G1185" s="3">
        <f t="shared" si="38"/>
        <v>6064.6109999999999</v>
      </c>
      <c r="H1185" s="3">
        <f t="shared" si="41"/>
        <v>0.51999999999952706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1868.38</v>
      </c>
      <c r="D1187" s="2">
        <f>BILANCA!E183</f>
        <v>15906.15</v>
      </c>
      <c r="E1187" s="2">
        <v>0</v>
      </c>
      <c r="F1187" s="2">
        <v>0</v>
      </c>
      <c r="G1187" s="3">
        <f t="shared" si="38"/>
        <v>5961.4803599999996</v>
      </c>
      <c r="H1187" s="3">
        <f t="shared" si="41"/>
        <v>0.52999999999974534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339.58</v>
      </c>
      <c r="D1188" s="2">
        <f>BILANCA!E184</f>
        <v>317.33</v>
      </c>
      <c r="E1188" s="2">
        <v>0</v>
      </c>
      <c r="F1188" s="2">
        <v>0</v>
      </c>
      <c r="G1188" s="3">
        <f t="shared" si="38"/>
        <v>173.41471999999999</v>
      </c>
      <c r="H1188" s="3">
        <f t="shared" si="41"/>
        <v>0.75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398</v>
      </c>
      <c r="E1189" s="2">
        <v>0</v>
      </c>
      <c r="F1189" s="2">
        <v>0</v>
      </c>
      <c r="G1189" s="3">
        <f t="shared" si="38"/>
        <v>142.48399999999998</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8809.2900000000009</v>
      </c>
      <c r="D1198" s="2">
        <f>BILANCA!E194</f>
        <v>15848.57</v>
      </c>
      <c r="E1198" s="2">
        <v>0</v>
      </c>
      <c r="F1198" s="2">
        <v>0</v>
      </c>
      <c r="G1198" s="3">
        <f t="shared" si="38"/>
        <v>7615.2088400000002</v>
      </c>
      <c r="H1198" s="3">
        <f t="shared" si="41"/>
        <v>0.72000000000116415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294978.86</v>
      </c>
      <c r="E1199" s="2">
        <v>0</v>
      </c>
      <c r="F1199" s="2">
        <v>0</v>
      </c>
      <c r="G1199" s="3">
        <f t="shared" si="38"/>
        <v>111502.00907999999</v>
      </c>
      <c r="H1199" s="3">
        <f t="shared" si="41"/>
        <v>0.14000000001396984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193092.84</v>
      </c>
      <c r="D1200" s="2">
        <f>BILANCA!E196</f>
        <v>796.33</v>
      </c>
      <c r="E1200" s="2">
        <v>0</v>
      </c>
      <c r="F1200" s="2">
        <v>0</v>
      </c>
      <c r="G1200" s="3">
        <f t="shared" si="38"/>
        <v>36990.245000000003</v>
      </c>
      <c r="H1200" s="3">
        <f t="shared" si="41"/>
        <v>0.49000000000353339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223959.44</v>
      </c>
      <c r="D1201" s="2">
        <f>BILANCA!E197</f>
        <v>2265522.5500000003</v>
      </c>
      <c r="E1201" s="2">
        <v>0</v>
      </c>
      <c r="F1201" s="2">
        <v>0</v>
      </c>
      <c r="G1201" s="3">
        <f t="shared" si="38"/>
        <v>908205.8671400001</v>
      </c>
      <c r="H1201" s="3">
        <f t="shared" si="41"/>
        <v>0.88999999972293153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223959.44</v>
      </c>
      <c r="D1203" s="2">
        <f>BILANCA!E199</f>
        <v>2113926.4900000002</v>
      </c>
      <c r="E1203" s="2">
        <v>0</v>
      </c>
      <c r="F1203" s="2">
        <v>0</v>
      </c>
      <c r="G1203" s="3">
        <f t="shared" si="44"/>
        <v>859199.79706000013</v>
      </c>
      <c r="H1203" s="3">
        <f t="shared" si="45"/>
        <v>0.93000000022584572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151596.06</v>
      </c>
      <c r="E1206" s="2">
        <v>0</v>
      </c>
      <c r="F1206" s="2">
        <v>0</v>
      </c>
      <c r="G1206" s="3">
        <f t="shared" si="44"/>
        <v>59425.65552</v>
      </c>
      <c r="H1206" s="3">
        <f t="shared" si="45"/>
        <v>5.9999999997671694E-2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881117.08</v>
      </c>
      <c r="D1223" s="2">
        <f>BILANCA!E219</f>
        <v>4744011.6100000003</v>
      </c>
      <c r="E1223" s="2">
        <v>0</v>
      </c>
      <c r="F1223" s="2">
        <v>0</v>
      </c>
      <c r="G1223" s="3">
        <f t="shared" si="38"/>
        <v>2208626.8839000002</v>
      </c>
      <c r="H1223" s="3">
        <f t="shared" si="41"/>
        <v>0.46999999962281436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881117.08</v>
      </c>
      <c r="D1224" s="2">
        <f>BILANCA!E220</f>
        <v>4744011.6100000003</v>
      </c>
      <c r="E1224" s="2">
        <v>0</v>
      </c>
      <c r="F1224" s="2">
        <v>0</v>
      </c>
      <c r="G1224" s="3">
        <f t="shared" si="38"/>
        <v>2218996.0242000003</v>
      </c>
      <c r="H1224" s="3">
        <f t="shared" si="41"/>
        <v>0.46999999962281436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881117.08</v>
      </c>
      <c r="D1231" s="2">
        <f>BILANCA!E227</f>
        <v>4744011.6100000003</v>
      </c>
      <c r="E1231" s="2">
        <v>0</v>
      </c>
      <c r="F1231" s="2">
        <v>0</v>
      </c>
      <c r="G1231" s="3">
        <f t="shared" si="38"/>
        <v>2291580.0063</v>
      </c>
      <c r="H1231" s="3">
        <f t="shared" si="41"/>
        <v>0.46999999962281436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264211.58</v>
      </c>
      <c r="E1251" s="2">
        <v>0</v>
      </c>
      <c r="F1251" s="2">
        <v>0</v>
      </c>
      <c r="G1251" s="3">
        <f>B1251/1000*C1251+B1251/500*D1251</f>
        <v>127349.98156</v>
      </c>
      <c r="H1251" s="3">
        <f>ABS(C1251-ROUND(C1251,0))+ABS(D1251-ROUND(D1251,0))</f>
        <v>0.41999999998370185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23715821.159999996</v>
      </c>
      <c r="D1255" s="2">
        <f>BILANCA!E251</f>
        <v>26570766.010000005</v>
      </c>
      <c r="E1255" s="2">
        <v>0</v>
      </c>
      <c r="F1255" s="2">
        <v>0</v>
      </c>
      <c r="G1255" s="3">
        <f t="shared" si="38"/>
        <v>18830051.529100001</v>
      </c>
      <c r="H1255" s="3">
        <f t="shared" si="41"/>
        <v>0.17000000178813934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21249868.029999997</v>
      </c>
      <c r="D1256" s="2">
        <f>BILANCA!E252</f>
        <v>27540536.710000001</v>
      </c>
      <c r="E1256" s="2">
        <v>0</v>
      </c>
      <c r="F1256" s="2">
        <v>0</v>
      </c>
      <c r="G1256" s="3">
        <f t="shared" si="38"/>
        <v>18777411.596699998</v>
      </c>
      <c r="H1256" s="3">
        <f t="shared" si="41"/>
        <v>0.31999999657273293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22130985.129999999</v>
      </c>
      <c r="D1257" s="2">
        <f>BILANCA!E253</f>
        <v>32284548.289999999</v>
      </c>
      <c r="E1257" s="2">
        <v>0</v>
      </c>
      <c r="F1257" s="2">
        <v>0</v>
      </c>
      <c r="G1257" s="3">
        <f t="shared" si="38"/>
        <v>21414920.18237</v>
      </c>
      <c r="H1257" s="3">
        <f t="shared" si="41"/>
        <v>0.41999999806284904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881117.1</v>
      </c>
      <c r="D1258" s="2">
        <f>BILANCA!E254</f>
        <v>4744011.58</v>
      </c>
      <c r="E1258" s="2">
        <v>0</v>
      </c>
      <c r="F1258" s="2">
        <v>0</v>
      </c>
      <c r="G1258" s="3">
        <f t="shared" si="38"/>
        <v>2571546.7844799999</v>
      </c>
      <c r="H1258" s="3">
        <f t="shared" si="41"/>
        <v>0.51999999990221113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2147539.92</v>
      </c>
      <c r="D1259" s="2">
        <f>BILANCA!E255</f>
        <v>-1544720.6899999995</v>
      </c>
      <c r="E1259" s="2">
        <v>0</v>
      </c>
      <c r="F1259" s="2">
        <v>0</v>
      </c>
      <c r="G1259" s="3">
        <f t="shared" si="38"/>
        <v>-234533.46353999979</v>
      </c>
      <c r="H1259" s="3">
        <f t="shared" si="41"/>
        <v>0.39000000059604645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2623117.04</v>
      </c>
      <c r="D1260" s="2">
        <f>BILANCA!E256</f>
        <v>5859895.3100000005</v>
      </c>
      <c r="E1260" s="2">
        <v>0</v>
      </c>
      <c r="F1260" s="2">
        <v>0</v>
      </c>
      <c r="G1260" s="3">
        <f t="shared" si="38"/>
        <v>3585726.915</v>
      </c>
      <c r="H1260" s="3">
        <f t="shared" si="41"/>
        <v>0.35000000055879354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1910390.4</v>
      </c>
      <c r="D1261" s="2">
        <f>BILANCA!E257</f>
        <v>1284274.19</v>
      </c>
      <c r="E1261" s="2">
        <v>0</v>
      </c>
      <c r="F1261" s="2">
        <v>0</v>
      </c>
      <c r="G1261" s="3">
        <f t="shared" si="38"/>
        <v>1124213.63378</v>
      </c>
      <c r="H1261" s="3">
        <f t="shared" si="41"/>
        <v>0.58999999985098839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712726.64</v>
      </c>
      <c r="D1263" s="2">
        <f>BILANCA!E259</f>
        <v>4575621.1200000001</v>
      </c>
      <c r="E1263" s="2">
        <v>0</v>
      </c>
      <c r="F1263" s="2">
        <v>0</v>
      </c>
      <c r="G1263" s="3">
        <f t="shared" si="38"/>
        <v>2495584.1266400004</v>
      </c>
      <c r="H1263" s="3">
        <f t="shared" si="41"/>
        <v>0.48000000009778887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475577.12</v>
      </c>
      <c r="D1264" s="2">
        <f>BILANCA!E260</f>
        <v>7404616</v>
      </c>
      <c r="E1264" s="2">
        <v>0</v>
      </c>
      <c r="F1264" s="2">
        <v>0</v>
      </c>
      <c r="G1264" s="3">
        <f t="shared" si="38"/>
        <v>3882341.5164799998</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475577.12</v>
      </c>
      <c r="D1266" s="2">
        <f>BILANCA!E262</f>
        <v>7404616</v>
      </c>
      <c r="E1266" s="2">
        <v>0</v>
      </c>
      <c r="F1266" s="2">
        <v>0</v>
      </c>
      <c r="G1266" s="3">
        <f t="shared" si="38"/>
        <v>3912911.13472</v>
      </c>
      <c r="H1266" s="3">
        <f t="shared" si="41"/>
        <v>0.11999999999534339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207411.65999999997</v>
      </c>
      <c r="D1278" s="2">
        <f>BILANCA!E274</f>
        <v>267479.32000000007</v>
      </c>
      <c r="E1278" s="2">
        <v>0</v>
      </c>
      <c r="F1278" s="2">
        <v>0</v>
      </c>
      <c r="G1278" s="3">
        <f t="shared" si="38"/>
        <v>198955.24040000004</v>
      </c>
      <c r="H1278" s="3">
        <f t="shared" si="41"/>
        <v>0.66000000009080395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898.5</v>
      </c>
      <c r="D1279" s="2">
        <f>BILANCA!E275</f>
        <v>1783.15</v>
      </c>
      <c r="E1279" s="2">
        <v>0</v>
      </c>
      <c r="F1279" s="2">
        <v>0</v>
      </c>
      <c r="G1279" s="3">
        <f t="shared" ref="G1279:G1294" si="48">B1279/1000*C1279+B1279/500*D1279</f>
        <v>1201.0312000000001</v>
      </c>
      <c r="H1279" s="3">
        <f t="shared" ref="H1279:H1294" si="49">ABS(C1279-ROUND(C1279,0))+ABS(D1279-ROUND(D1279,0))</f>
        <v>0.65000000000009095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551.23</v>
      </c>
      <c r="E1281" s="2">
        <v>0</v>
      </c>
      <c r="F1281" s="2">
        <v>0</v>
      </c>
      <c r="G1281" s="3">
        <f t="shared" si="48"/>
        <v>298.76666000000006</v>
      </c>
      <c r="H1281" s="3">
        <f t="shared" si="49"/>
        <v>0.23000000000001819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551.23</v>
      </c>
      <c r="E1286" s="2">
        <v>0</v>
      </c>
      <c r="F1286" s="2">
        <v>0</v>
      </c>
      <c r="G1286" s="3">
        <f t="shared" si="48"/>
        <v>304.27896000000004</v>
      </c>
      <c r="H1286" s="3">
        <f t="shared" si="49"/>
        <v>0.23000000000001819</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1639.1</v>
      </c>
      <c r="D1290" s="2">
        <f>BILANCA!E286</f>
        <v>31170.14</v>
      </c>
      <c r="E1290" s="2">
        <v>0</v>
      </c>
      <c r="F1290" s="2">
        <v>0</v>
      </c>
      <c r="G1290" s="3">
        <f t="shared" si="48"/>
        <v>17914.226400000003</v>
      </c>
      <c r="H1290" s="3">
        <f t="shared" si="49"/>
        <v>0.23999999999932697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202163.52</v>
      </c>
      <c r="D1291" s="2">
        <f>BILANCA!E287</f>
        <v>232942.94</v>
      </c>
      <c r="E1291" s="2">
        <v>0</v>
      </c>
      <c r="F1291" s="2">
        <v>0</v>
      </c>
      <c r="G1291" s="3">
        <f t="shared" si="48"/>
        <v>187721.88140000001</v>
      </c>
      <c r="H1291" s="3">
        <f t="shared" si="49"/>
        <v>0.54000000000814907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2697.27</v>
      </c>
      <c r="D1292" s="2">
        <f>BILANCA!E288</f>
        <v>1018.59</v>
      </c>
      <c r="E1292" s="2">
        <v>0</v>
      </c>
      <c r="F1292" s="2">
        <v>0</v>
      </c>
      <c r="G1292" s="3">
        <f t="shared" si="48"/>
        <v>1335.1148999999998</v>
      </c>
      <c r="H1292" s="3">
        <f t="shared" si="49"/>
        <v>0.67999999999994998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13.27</v>
      </c>
      <c r="D1294" s="2">
        <f>BILANCA!E290</f>
        <v>13.27</v>
      </c>
      <c r="E1294" s="2">
        <v>0</v>
      </c>
      <c r="F1294" s="2">
        <v>0</v>
      </c>
      <c r="G1294" s="3">
        <f t="shared" si="48"/>
        <v>11.306039999999998</v>
      </c>
      <c r="H1294" s="3">
        <f t="shared" si="49"/>
        <v>0.53999999999999915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111001.55</v>
      </c>
      <c r="D1295" s="2">
        <f>BILANCA!E291</f>
        <v>307470.67000000004</v>
      </c>
      <c r="E1295" s="2">
        <v>0</v>
      </c>
      <c r="F1295" s="2">
        <v>0</v>
      </c>
      <c r="G1295" s="3">
        <f t="shared" si="38"/>
        <v>206893.72365</v>
      </c>
      <c r="H1295" s="3">
        <f t="shared" si="41"/>
        <v>0.7799999999551801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106651.03</v>
      </c>
      <c r="D1296" s="2">
        <f>BILANCA!E292</f>
        <v>270938.59000000003</v>
      </c>
      <c r="E1296" s="2">
        <v>0</v>
      </c>
      <c r="F1296" s="2">
        <v>0</v>
      </c>
      <c r="G1296" s="3">
        <f t="shared" ref="G1296:G1299" si="50">B1296/1000*C1296+B1296/500*D1296</f>
        <v>185479.06806000002</v>
      </c>
      <c r="H1296" s="3">
        <f t="shared" ref="H1296:H1299" si="51">ABS(C1296-ROUND(C1296,0))+ABS(D1296-ROUND(D1296,0))</f>
        <v>0.43999999997322448</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4350.5200000000004</v>
      </c>
      <c r="D1297" s="2">
        <f>BILANCA!E293</f>
        <v>36532.080000000002</v>
      </c>
      <c r="E1297" s="2">
        <v>0</v>
      </c>
      <c r="F1297" s="2">
        <v>0</v>
      </c>
      <c r="G1297" s="3">
        <f t="shared" si="50"/>
        <v>22218.013159999999</v>
      </c>
      <c r="H1297" s="3">
        <f t="shared" si="51"/>
        <v>0.56000000000130967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4606494.3099999996</v>
      </c>
      <c r="D1301" s="2">
        <f>BILANCA!E297</f>
        <v>9928537.9800000004</v>
      </c>
      <c r="E1301" s="2">
        <v>0</v>
      </c>
      <c r="F1301" s="2">
        <v>0</v>
      </c>
      <c r="G1301" s="3">
        <f t="shared" si="38"/>
        <v>7118898.94857</v>
      </c>
      <c r="H1301" s="3">
        <f t="shared" si="41"/>
        <v>0.32999999914318323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4606494.3099999996</v>
      </c>
      <c r="D1302" s="2">
        <f>BILANCA!E298</f>
        <v>9928537.9800000004</v>
      </c>
      <c r="E1302" s="2">
        <v>0</v>
      </c>
      <c r="F1302" s="2">
        <v>0</v>
      </c>
      <c r="G1302" s="3">
        <f t="shared" si="38"/>
        <v>7143362.51884</v>
      </c>
      <c r="H1302" s="3">
        <f t="shared" si="41"/>
        <v>0.32999999914318323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32917.43</v>
      </c>
      <c r="D1304" s="2">
        <f>BILANCA!E301</f>
        <v>0</v>
      </c>
      <c r="E1304" s="2">
        <v>0</v>
      </c>
      <c r="F1304" s="2">
        <v>0</v>
      </c>
      <c r="G1304" s="3">
        <f t="shared" si="38"/>
        <v>9677.7244199999986</v>
      </c>
      <c r="H1304" s="3">
        <f t="shared" si="41"/>
        <v>0.43000000000029104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272430.84000000003</v>
      </c>
      <c r="D1305" s="2">
        <f>BILANCA!E302</f>
        <v>217815.57</v>
      </c>
      <c r="E1305" s="2">
        <v>0</v>
      </c>
      <c r="F1305" s="2">
        <v>0</v>
      </c>
      <c r="G1305" s="3">
        <f t="shared" si="38"/>
        <v>208878.28409999999</v>
      </c>
      <c r="H1305" s="3">
        <f t="shared" si="41"/>
        <v>0.58999999996740371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4568.04</v>
      </c>
      <c r="D1306" s="2">
        <f>BILANCA!E303</f>
        <v>169174.17</v>
      </c>
      <c r="E1306" s="2">
        <v>0</v>
      </c>
      <c r="F1306" s="2">
        <v>0</v>
      </c>
      <c r="G1306" s="3">
        <f t="shared" si="38"/>
        <v>101503.24848000001</v>
      </c>
      <c r="H1306" s="3">
        <f t="shared" si="41"/>
        <v>0.21000000001276931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48843.49</v>
      </c>
      <c r="D1308" s="2">
        <f>BILANCA!E305</f>
        <v>211579.13</v>
      </c>
      <c r="E1308" s="2">
        <v>0</v>
      </c>
      <c r="F1308" s="2">
        <v>0</v>
      </c>
      <c r="G1308" s="3">
        <f t="shared" ref="G1308:G1581" si="52">B1308/1000*C1308+B1308/500*D1308</f>
        <v>140656.5215</v>
      </c>
      <c r="H1308" s="3">
        <f t="shared" si="41"/>
        <v>0.62000000000261934</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102528.09</v>
      </c>
      <c r="D1309" s="2">
        <f>BILANCA!E306</f>
        <v>100683.22</v>
      </c>
      <c r="E1309" s="2">
        <v>0</v>
      </c>
      <c r="F1309" s="2">
        <v>0</v>
      </c>
      <c r="G1309" s="3">
        <f t="shared" si="52"/>
        <v>90864.464469999992</v>
      </c>
      <c r="H1309" s="3">
        <f t="shared" si="41"/>
        <v>0.30999999999767169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14634.3</v>
      </c>
      <c r="D1311" s="2">
        <f>BILANCA!E308</f>
        <v>17057.18</v>
      </c>
      <c r="E1311" s="2">
        <v>0</v>
      </c>
      <c r="F1311" s="2">
        <v>0</v>
      </c>
      <c r="G1311" s="3">
        <f t="shared" si="52"/>
        <v>14673.346659999999</v>
      </c>
      <c r="H1311" s="3">
        <f t="shared" si="41"/>
        <v>0.47999999999956344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6357.18</v>
      </c>
      <c r="E1312" s="2">
        <v>0</v>
      </c>
      <c r="F1312" s="2">
        <v>0</v>
      </c>
      <c r="G1312" s="3">
        <f t="shared" si="52"/>
        <v>3839.7367199999999</v>
      </c>
      <c r="H1312" s="3">
        <f t="shared" si="41"/>
        <v>0.18000000000029104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38244.82</v>
      </c>
      <c r="D1339" s="2">
        <f>BILANCA!E336</f>
        <v>303814.78000000003</v>
      </c>
      <c r="E1339" s="2">
        <v>0</v>
      </c>
      <c r="F1339" s="2">
        <v>0</v>
      </c>
      <c r="G1339" s="3">
        <f t="shared" si="52"/>
        <v>212492.67102000001</v>
      </c>
      <c r="H1339" s="3">
        <f t="shared" si="41"/>
        <v>0.39999999997235136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342543.38</v>
      </c>
      <c r="D1340" s="2">
        <f>BILANCA!E337</f>
        <v>271038.01</v>
      </c>
      <c r="E1340" s="2">
        <v>0</v>
      </c>
      <c r="F1340" s="2">
        <v>0</v>
      </c>
      <c r="G1340" s="3">
        <f t="shared" si="52"/>
        <v>291924.402</v>
      </c>
      <c r="H1340" s="3">
        <f t="shared" si="41"/>
        <v>0.39000000001396984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11284.53</v>
      </c>
      <c r="D1341" s="2">
        <f>BILANCA!E338</f>
        <v>10593.72</v>
      </c>
      <c r="E1341" s="2">
        <v>0</v>
      </c>
      <c r="F1341" s="2">
        <v>0</v>
      </c>
      <c r="G1341" s="3">
        <f t="shared" si="52"/>
        <v>10748.22207</v>
      </c>
      <c r="H1341" s="3">
        <f t="shared" si="41"/>
        <v>0.75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212674.91</v>
      </c>
      <c r="D1342" s="2">
        <f>BILANCA!E339</f>
        <v>2254928.83</v>
      </c>
      <c r="E1342" s="2">
        <v>0</v>
      </c>
      <c r="F1342" s="2">
        <v>0</v>
      </c>
      <c r="G1342" s="3">
        <f t="shared" si="52"/>
        <v>1567880.8132400003</v>
      </c>
      <c r="H1342" s="3">
        <f t="shared" si="41"/>
        <v>0.25999999992200173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881117.08</v>
      </c>
      <c r="D1346" s="2">
        <f>BILANCA!E343</f>
        <v>4744011.6100000003</v>
      </c>
      <c r="E1346" s="2">
        <v>0</v>
      </c>
      <c r="F1346" s="2">
        <v>0</v>
      </c>
      <c r="G1346" s="3">
        <f t="shared" si="52"/>
        <v>3484031.1408000006</v>
      </c>
      <c r="H1346" s="3">
        <f t="shared" si="41"/>
        <v>0.46999999962281436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27548.89</v>
      </c>
      <c r="E1370" s="2">
        <v>0</v>
      </c>
      <c r="F1370" s="2">
        <v>0</v>
      </c>
      <c r="G1370" s="3">
        <f t="shared" si="57"/>
        <v>19835.200799999999</v>
      </c>
      <c r="H1370" s="3">
        <f t="shared" si="58"/>
        <v>0.11000000000058208</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22539.03</v>
      </c>
      <c r="E1371" s="2">
        <v>0</v>
      </c>
      <c r="F1371" s="2">
        <v>0</v>
      </c>
      <c r="G1371" s="3">
        <f t="shared" si="57"/>
        <v>16273.179659999998</v>
      </c>
      <c r="H1371" s="3">
        <f t="shared" si="58"/>
        <v>2.9999999998835847E-2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141657.56</v>
      </c>
      <c r="E1372" s="2">
        <v>0</v>
      </c>
      <c r="F1372" s="2">
        <v>0</v>
      </c>
      <c r="G1372" s="3">
        <f t="shared" ref="G1372:G1389" si="59">B1372/1000*C1372+B1372/500*D1372</f>
        <v>102560.07343999999</v>
      </c>
      <c r="H1372" s="3">
        <f t="shared" ref="H1372:H1389" si="60">ABS(C1372-ROUND(C1372,0))+ABS(D1372-ROUND(D1372,0))</f>
        <v>0.44000000000232831</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72466.100000000006</v>
      </c>
      <c r="E1374" s="2">
        <v>0</v>
      </c>
      <c r="F1374" s="2">
        <v>0</v>
      </c>
      <c r="G1374" s="3">
        <f t="shared" si="59"/>
        <v>52755.320800000001</v>
      </c>
      <c r="H1374" s="3">
        <f t="shared" si="60"/>
        <v>0.10000000000582077</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4597515.7</v>
      </c>
      <c r="D1394" s="2">
        <f>BILANCA!E391</f>
        <v>4670344.08</v>
      </c>
      <c r="E1394" s="2">
        <v>0</v>
      </c>
      <c r="F1394" s="2">
        <v>0</v>
      </c>
      <c r="G1394" s="3">
        <f t="shared" si="61"/>
        <v>5352270.2822400006</v>
      </c>
      <c r="H1394" s="3">
        <f t="shared" si="62"/>
        <v>0.37999999988824129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8978.61</v>
      </c>
      <c r="D1395" s="2">
        <f>BILANCA!E392</f>
        <v>11596.65</v>
      </c>
      <c r="E1395" s="2">
        <v>0</v>
      </c>
      <c r="F1395" s="2">
        <v>0</v>
      </c>
      <c r="G1395" s="3">
        <f t="shared" si="61"/>
        <v>12386.18535</v>
      </c>
      <c r="H1395" s="3">
        <f t="shared" si="62"/>
        <v>0.73999999999978172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5246597.25</v>
      </c>
      <c r="E1399" s="2">
        <v>0</v>
      </c>
      <c r="F1399" s="2">
        <v>0</v>
      </c>
      <c r="G1399" s="3">
        <f t="shared" si="61"/>
        <v>4081852.6605000002</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865388.94</v>
      </c>
      <c r="D1401" s="7">
        <f>'RAS-funkcijski'!E5</f>
        <v>1151726.0899999999</v>
      </c>
      <c r="E1401" s="7">
        <v>0</v>
      </c>
      <c r="F1401" s="7">
        <v>0</v>
      </c>
      <c r="G1401" s="8">
        <f t="shared" si="52"/>
        <v>3168.8411199999996</v>
      </c>
      <c r="H1401" s="8">
        <f t="shared" si="41"/>
        <v>0.14999999990686774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62775.94</v>
      </c>
      <c r="D1402" s="2">
        <f>'RAS-funkcijski'!E6</f>
        <v>129059.92</v>
      </c>
      <c r="E1402" s="2">
        <v>0</v>
      </c>
      <c r="F1402" s="2">
        <v>0</v>
      </c>
      <c r="G1402" s="3">
        <f t="shared" si="52"/>
        <v>641.79156</v>
      </c>
      <c r="H1402" s="3">
        <f t="shared" si="41"/>
        <v>0.13999999999941792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23139.119999999999</v>
      </c>
      <c r="D1403" s="2">
        <f>'RAS-funkcijski'!E7</f>
        <v>65616.98</v>
      </c>
      <c r="E1403" s="2">
        <v>0</v>
      </c>
      <c r="F1403" s="2">
        <v>0</v>
      </c>
      <c r="G1403" s="3">
        <f t="shared" si="52"/>
        <v>463.11923999999999</v>
      </c>
      <c r="H1403" s="3">
        <f t="shared" si="41"/>
        <v>0.1400000000030559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39636.82</v>
      </c>
      <c r="D1404" s="2">
        <f>'RAS-funkcijski'!E8</f>
        <v>63442.94</v>
      </c>
      <c r="E1404" s="2">
        <v>0</v>
      </c>
      <c r="F1404" s="2">
        <v>0</v>
      </c>
      <c r="G1404" s="3">
        <f t="shared" si="52"/>
        <v>666.09079999999994</v>
      </c>
      <c r="H1404" s="3">
        <f t="shared" si="41"/>
        <v>0.23999999999796273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741108.28</v>
      </c>
      <c r="D1409" s="2">
        <f>'RAS-funkcijski'!E13</f>
        <v>937128.48</v>
      </c>
      <c r="E1409" s="2">
        <v>0</v>
      </c>
      <c r="F1409" s="2">
        <v>0</v>
      </c>
      <c r="G1409" s="3">
        <f t="shared" si="52"/>
        <v>23538.28716</v>
      </c>
      <c r="H1409" s="3">
        <f t="shared" si="41"/>
        <v>0.76000000000931323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390812.42</v>
      </c>
      <c r="D1410" s="2">
        <f>'RAS-funkcijski'!E14</f>
        <v>541327.02</v>
      </c>
      <c r="E1410" s="2">
        <v>0</v>
      </c>
      <c r="F1410" s="2">
        <v>0</v>
      </c>
      <c r="G1410" s="3">
        <f t="shared" si="52"/>
        <v>14734.6646</v>
      </c>
      <c r="H1410" s="3">
        <f t="shared" si="41"/>
        <v>0.44000000000232831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350295.86</v>
      </c>
      <c r="D1412" s="2">
        <f>'RAS-funkcijski'!E16</f>
        <v>395801.46</v>
      </c>
      <c r="E1412" s="2">
        <v>0</v>
      </c>
      <c r="F1412" s="2">
        <v>0</v>
      </c>
      <c r="G1412" s="3">
        <f t="shared" si="52"/>
        <v>13702.785360000002</v>
      </c>
      <c r="H1412" s="3">
        <f t="shared" si="41"/>
        <v>0.6000000000349246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61504.72</v>
      </c>
      <c r="D1415" s="2">
        <f>'RAS-funkcijski'!E19</f>
        <v>85537.69</v>
      </c>
      <c r="E1415" s="2">
        <v>0</v>
      </c>
      <c r="F1415" s="2">
        <v>0</v>
      </c>
      <c r="G1415" s="3">
        <f t="shared" si="52"/>
        <v>3488.7015000000001</v>
      </c>
      <c r="H1415" s="3">
        <f t="shared" si="41"/>
        <v>0.58999999999650754</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74755.66</v>
      </c>
      <c r="D1424" s="2">
        <f>'RAS-funkcijski'!E28</f>
        <v>52945</v>
      </c>
      <c r="E1424" s="2">
        <v>0</v>
      </c>
      <c r="F1424" s="2">
        <v>0</v>
      </c>
      <c r="G1424" s="3">
        <f t="shared" si="52"/>
        <v>4335.4958400000005</v>
      </c>
      <c r="H1424" s="3">
        <f t="shared" si="41"/>
        <v>0.33999999999650754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74755.66</v>
      </c>
      <c r="D1426" s="2">
        <f>'RAS-funkcijski'!E30</f>
        <v>52945</v>
      </c>
      <c r="E1426" s="2">
        <v>0</v>
      </c>
      <c r="F1426" s="2">
        <v>0</v>
      </c>
      <c r="G1426" s="3">
        <f t="shared" si="52"/>
        <v>4696.7871599999999</v>
      </c>
      <c r="H1426" s="3">
        <f t="shared" si="41"/>
        <v>0.33999999999650754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781884.54</v>
      </c>
      <c r="D1431" s="2">
        <f>'RAS-funkcijski'!E35</f>
        <v>734016.87</v>
      </c>
      <c r="E1431" s="2">
        <v>0</v>
      </c>
      <c r="F1431" s="2">
        <v>0</v>
      </c>
      <c r="G1431" s="3">
        <f t="shared" si="52"/>
        <v>69747.466679999998</v>
      </c>
      <c r="H1431" s="3">
        <f t="shared" si="41"/>
        <v>0.58999999996740371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70387.299999999988</v>
      </c>
      <c r="D1432" s="2">
        <f>'RAS-funkcijski'!E36</f>
        <v>53882.35</v>
      </c>
      <c r="E1432" s="2">
        <v>0</v>
      </c>
      <c r="F1432" s="2">
        <v>0</v>
      </c>
      <c r="G1432" s="3">
        <f t="shared" si="52"/>
        <v>5700.8639999999996</v>
      </c>
      <c r="H1432" s="3">
        <f t="shared" si="41"/>
        <v>0.64999999998690328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46578.34</v>
      </c>
      <c r="D1433" s="2">
        <f>'RAS-funkcijski'!E37</f>
        <v>53882.35</v>
      </c>
      <c r="E1433" s="2">
        <v>0</v>
      </c>
      <c r="F1433" s="2">
        <v>0</v>
      </c>
      <c r="G1433" s="3">
        <f t="shared" si="52"/>
        <v>5093.3203199999998</v>
      </c>
      <c r="H1433" s="3">
        <f t="shared" si="41"/>
        <v>0.68999999999505235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23808.959999999999</v>
      </c>
      <c r="D1434" s="2">
        <f>'RAS-funkcijski'!E38</f>
        <v>0</v>
      </c>
      <c r="E1434" s="2">
        <v>0</v>
      </c>
      <c r="F1434" s="2">
        <v>0</v>
      </c>
      <c r="G1434" s="3">
        <f t="shared" si="52"/>
        <v>809.50463999999999</v>
      </c>
      <c r="H1434" s="3">
        <f t="shared" si="41"/>
        <v>4.0000000000873115E-2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44893.43</v>
      </c>
      <c r="D1435" s="2">
        <f>'RAS-funkcijski'!E39</f>
        <v>49076.15</v>
      </c>
      <c r="E1435" s="2">
        <v>0</v>
      </c>
      <c r="F1435" s="2">
        <v>0</v>
      </c>
      <c r="G1435" s="3">
        <f t="shared" si="52"/>
        <v>5006.600550000001</v>
      </c>
      <c r="H1435" s="3">
        <f t="shared" si="41"/>
        <v>0.58000000000174623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43893.43</v>
      </c>
      <c r="D1436" s="2">
        <f>'RAS-funkcijski'!E40</f>
        <v>48076.15</v>
      </c>
      <c r="E1436" s="2">
        <v>0</v>
      </c>
      <c r="F1436" s="2">
        <v>0</v>
      </c>
      <c r="G1436" s="3">
        <f t="shared" si="52"/>
        <v>5041.6462799999999</v>
      </c>
      <c r="H1436" s="3">
        <f t="shared" si="41"/>
        <v>0.58000000000174623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1000</v>
      </c>
      <c r="D1438" s="2">
        <f>'RAS-funkcijski'!E42</f>
        <v>1000</v>
      </c>
      <c r="E1438" s="2">
        <v>0</v>
      </c>
      <c r="F1438" s="2">
        <v>0</v>
      </c>
      <c r="G1438" s="3">
        <f t="shared" si="52"/>
        <v>114</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411958.32</v>
      </c>
      <c r="D1450" s="2">
        <f>'RAS-funkcijski'!E54</f>
        <v>443156.04</v>
      </c>
      <c r="E1450" s="2">
        <v>0</v>
      </c>
      <c r="F1450" s="2">
        <v>0</v>
      </c>
      <c r="G1450" s="3">
        <f t="shared" si="52"/>
        <v>64913.520000000004</v>
      </c>
      <c r="H1450" s="3">
        <f t="shared" si="63"/>
        <v>0.35999999998603016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411958.32</v>
      </c>
      <c r="D1451" s="2">
        <f>'RAS-funkcijski'!E55</f>
        <v>443156.04</v>
      </c>
      <c r="E1451" s="2">
        <v>0</v>
      </c>
      <c r="F1451" s="2">
        <v>0</v>
      </c>
      <c r="G1451" s="3">
        <f t="shared" si="52"/>
        <v>66211.790399999998</v>
      </c>
      <c r="H1451" s="3">
        <f t="shared" si="63"/>
        <v>0.35999999998603016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156394.64000000001</v>
      </c>
      <c r="D1457" s="2">
        <f>'RAS-funkcijski'!E61</f>
        <v>81320.5</v>
      </c>
      <c r="E1457" s="2">
        <v>0</v>
      </c>
      <c r="F1457" s="2">
        <v>0</v>
      </c>
      <c r="G1457" s="3">
        <f t="shared" si="52"/>
        <v>18185.031480000001</v>
      </c>
      <c r="H1457" s="3">
        <f t="shared" si="63"/>
        <v>0.85999999998603016</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82849.16</v>
      </c>
      <c r="D1460" s="2">
        <f>'RAS-funkcijski'!E64</f>
        <v>81320.5</v>
      </c>
      <c r="E1460" s="2">
        <v>0</v>
      </c>
      <c r="F1460" s="2">
        <v>0</v>
      </c>
      <c r="G1460" s="3">
        <f t="shared" si="52"/>
        <v>14729.409599999999</v>
      </c>
      <c r="H1460" s="3">
        <f t="shared" si="63"/>
        <v>0.66000000000349246</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73545.48</v>
      </c>
      <c r="D1461" s="2">
        <f>'RAS-funkcijski'!E65</f>
        <v>0</v>
      </c>
      <c r="E1461" s="2">
        <v>0</v>
      </c>
      <c r="F1461" s="2">
        <v>0</v>
      </c>
      <c r="G1461" s="3">
        <f t="shared" si="52"/>
        <v>4486.2742799999996</v>
      </c>
      <c r="H1461" s="3">
        <f t="shared" si="63"/>
        <v>0.47999999999592546</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98250.85</v>
      </c>
      <c r="D1470" s="2">
        <f>'RAS-funkcijski'!E74</f>
        <v>106581.83</v>
      </c>
      <c r="E1470" s="2">
        <v>0</v>
      </c>
      <c r="F1470" s="2">
        <v>0</v>
      </c>
      <c r="G1470" s="3">
        <f t="shared" si="52"/>
        <v>21799.015700000004</v>
      </c>
      <c r="H1470" s="3">
        <f t="shared" si="63"/>
        <v>0.319999999992433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254188.47</v>
      </c>
      <c r="D1471" s="2">
        <f>'RAS-funkcijski'!E75</f>
        <v>70938.759999999995</v>
      </c>
      <c r="E1471" s="2">
        <v>0</v>
      </c>
      <c r="F1471" s="2">
        <v>0</v>
      </c>
      <c r="G1471" s="3">
        <f t="shared" si="52"/>
        <v>28120.685289999998</v>
      </c>
      <c r="H1471" s="3">
        <f t="shared" si="63"/>
        <v>0.71000000000640284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254188.47</v>
      </c>
      <c r="D1472" s="2">
        <f>'RAS-funkcijski'!E76</f>
        <v>70938.759999999995</v>
      </c>
      <c r="E1472" s="2">
        <v>0</v>
      </c>
      <c r="F1472" s="2">
        <v>0</v>
      </c>
      <c r="G1472" s="3">
        <f t="shared" si="52"/>
        <v>28516.751279999997</v>
      </c>
      <c r="H1472" s="3">
        <f t="shared" si="63"/>
        <v>0.71000000000640284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995222.04</v>
      </c>
      <c r="D1478" s="2">
        <f>'RAS-funkcijski'!E82</f>
        <v>2999300.8499999996</v>
      </c>
      <c r="E1478" s="2">
        <v>0</v>
      </c>
      <c r="F1478" s="2">
        <v>0</v>
      </c>
      <c r="G1478" s="3">
        <f t="shared" si="52"/>
        <v>545518.25171999994</v>
      </c>
      <c r="H1478" s="3">
        <f t="shared" si="63"/>
        <v>0.19000000040978193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4215.34</v>
      </c>
      <c r="D1479" s="2">
        <f>'RAS-funkcijski'!E83</f>
        <v>73756.63</v>
      </c>
      <c r="E1479" s="2">
        <v>0</v>
      </c>
      <c r="F1479" s="2">
        <v>0</v>
      </c>
      <c r="G1479" s="3">
        <f t="shared" si="52"/>
        <v>11986.559400000002</v>
      </c>
      <c r="H1479" s="3">
        <f t="shared" si="63"/>
        <v>0.70999999999548891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94985.05</v>
      </c>
      <c r="D1480" s="2">
        <f>'RAS-funkcijski'!E84</f>
        <v>1681621.6</v>
      </c>
      <c r="E1480" s="2">
        <v>0</v>
      </c>
      <c r="F1480" s="2">
        <v>0</v>
      </c>
      <c r="G1480" s="3">
        <f t="shared" si="52"/>
        <v>276658.26</v>
      </c>
      <c r="H1480" s="3">
        <f t="shared" si="63"/>
        <v>0.44999999990977813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30319.81</v>
      </c>
      <c r="D1481" s="2">
        <f>'RAS-funkcijski'!E85</f>
        <v>1912</v>
      </c>
      <c r="E1481" s="2">
        <v>0</v>
      </c>
      <c r="F1481" s="2">
        <v>0</v>
      </c>
      <c r="G1481" s="3">
        <f t="shared" si="52"/>
        <v>2765.6486100000002</v>
      </c>
      <c r="H1481" s="3">
        <f t="shared" si="63"/>
        <v>0.18999999999869033</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133235.74</v>
      </c>
      <c r="D1482" s="2">
        <f>'RAS-funkcijski'!E86</f>
        <v>143740.60999999999</v>
      </c>
      <c r="E1482" s="2">
        <v>0</v>
      </c>
      <c r="F1482" s="2">
        <v>0</v>
      </c>
      <c r="G1482" s="3">
        <f t="shared" si="52"/>
        <v>34498.790719999997</v>
      </c>
      <c r="H1482" s="3">
        <f t="shared" si="63"/>
        <v>0.65000000002328306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732466.1</v>
      </c>
      <c r="D1484" s="2">
        <f>'RAS-funkcijski'!E88</f>
        <v>1098270.01</v>
      </c>
      <c r="E1484" s="2">
        <v>0</v>
      </c>
      <c r="F1484" s="2">
        <v>0</v>
      </c>
      <c r="G1484" s="3">
        <f t="shared" si="52"/>
        <v>246036.51407999999</v>
      </c>
      <c r="H1484" s="3">
        <f t="shared" si="63"/>
        <v>0.10999999998603016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4000</v>
      </c>
      <c r="E1485" s="2">
        <v>0</v>
      </c>
      <c r="F1485" s="2">
        <v>0</v>
      </c>
      <c r="G1485" s="3">
        <f t="shared" si="52"/>
        <v>680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4000</v>
      </c>
      <c r="E1502" s="2">
        <v>0</v>
      </c>
      <c r="F1502" s="2">
        <v>0</v>
      </c>
      <c r="G1502" s="3">
        <f t="shared" si="52"/>
        <v>816</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685722.43</v>
      </c>
      <c r="D1503" s="2">
        <f>'RAS-funkcijski'!E107</f>
        <v>566412.86</v>
      </c>
      <c r="E1503" s="2">
        <v>0</v>
      </c>
      <c r="F1503" s="2">
        <v>0</v>
      </c>
      <c r="G1503" s="3">
        <f t="shared" si="52"/>
        <v>187310.45944999999</v>
      </c>
      <c r="H1503" s="3">
        <f t="shared" si="63"/>
        <v>0.57000000006519258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382172.45</v>
      </c>
      <c r="D1504" s="2">
        <f>'RAS-funkcijski'!E108</f>
        <v>283651.7</v>
      </c>
      <c r="E1504" s="2">
        <v>0</v>
      </c>
      <c r="F1504" s="2">
        <v>0</v>
      </c>
      <c r="G1504" s="3">
        <f t="shared" si="52"/>
        <v>98745.488400000002</v>
      </c>
      <c r="H1504" s="3">
        <f t="shared" si="63"/>
        <v>0.75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22400</v>
      </c>
      <c r="D1505" s="2">
        <f>'RAS-funkcijski'!E109</f>
        <v>30400</v>
      </c>
      <c r="E1505" s="2">
        <v>0</v>
      </c>
      <c r="F1505" s="2">
        <v>0</v>
      </c>
      <c r="G1505" s="3">
        <f t="shared" si="52"/>
        <v>8736</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14046.69</v>
      </c>
      <c r="D1506" s="2">
        <f>'RAS-funkcijski'!E110</f>
        <v>18000</v>
      </c>
      <c r="E1506" s="2">
        <v>0</v>
      </c>
      <c r="F1506" s="2">
        <v>0</v>
      </c>
      <c r="G1506" s="3">
        <f t="shared" si="52"/>
        <v>5304.9491399999997</v>
      </c>
      <c r="H1506" s="3">
        <f t="shared" si="63"/>
        <v>0.30999999999949068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41500</v>
      </c>
      <c r="D1507" s="2">
        <f>'RAS-funkcijski'!E111</f>
        <v>45000</v>
      </c>
      <c r="E1507" s="2">
        <v>0</v>
      </c>
      <c r="F1507" s="2">
        <v>0</v>
      </c>
      <c r="G1507" s="3">
        <f t="shared" si="52"/>
        <v>14070.5</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225603.29</v>
      </c>
      <c r="D1509" s="2">
        <f>'RAS-funkcijski'!E113</f>
        <v>189361.16</v>
      </c>
      <c r="E1509" s="2">
        <v>0</v>
      </c>
      <c r="F1509" s="2">
        <v>0</v>
      </c>
      <c r="G1509" s="3">
        <f t="shared" si="52"/>
        <v>65871.49149</v>
      </c>
      <c r="H1509" s="3">
        <f t="shared" si="63"/>
        <v>0.45000000001164153</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482036.38</v>
      </c>
      <c r="D1510" s="2">
        <f>'RAS-funkcijski'!E114</f>
        <v>429829.9</v>
      </c>
      <c r="E1510" s="2">
        <v>0</v>
      </c>
      <c r="F1510" s="2">
        <v>0</v>
      </c>
      <c r="G1510" s="3">
        <f t="shared" si="52"/>
        <v>147586.57980000001</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210712.77</v>
      </c>
      <c r="D1511" s="2">
        <f>'RAS-funkcijski'!E115</f>
        <v>231570.57</v>
      </c>
      <c r="E1511" s="2">
        <v>0</v>
      </c>
      <c r="F1511" s="2">
        <v>0</v>
      </c>
      <c r="G1511" s="3">
        <f t="shared" si="52"/>
        <v>74797.784010000003</v>
      </c>
      <c r="H1511" s="3">
        <f t="shared" si="63"/>
        <v>0.66000000000349246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210712.77</v>
      </c>
      <c r="D1513" s="2">
        <f>'RAS-funkcijski'!E117</f>
        <v>231570.57</v>
      </c>
      <c r="E1513" s="2">
        <v>0</v>
      </c>
      <c r="F1513" s="2">
        <v>0</v>
      </c>
      <c r="G1513" s="3">
        <f t="shared" si="52"/>
        <v>76145.491830000014</v>
      </c>
      <c r="H1513" s="3">
        <f t="shared" si="63"/>
        <v>0.66000000000349246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27482.06</v>
      </c>
      <c r="D1514" s="2">
        <f>'RAS-funkcijski'!E118</f>
        <v>9761</v>
      </c>
      <c r="E1514" s="2">
        <v>0</v>
      </c>
      <c r="F1514" s="2">
        <v>0</v>
      </c>
      <c r="G1514" s="3">
        <f t="shared" si="52"/>
        <v>5358.4628400000001</v>
      </c>
      <c r="H1514" s="3">
        <f t="shared" si="63"/>
        <v>6.0000000001309672E-2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27482.06</v>
      </c>
      <c r="D1515" s="2">
        <f>'RAS-funkcijski'!E119</f>
        <v>9761</v>
      </c>
      <c r="E1515" s="2">
        <v>0</v>
      </c>
      <c r="F1515" s="2">
        <v>0</v>
      </c>
      <c r="G1515" s="3">
        <f t="shared" si="52"/>
        <v>5405.4669000000004</v>
      </c>
      <c r="H1515" s="3">
        <f t="shared" si="63"/>
        <v>6.0000000001309672E-2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210011.55</v>
      </c>
      <c r="D1522" s="2">
        <f>'RAS-funkcijski'!E126</f>
        <v>146098.32999999999</v>
      </c>
      <c r="E1522" s="2">
        <v>0</v>
      </c>
      <c r="F1522" s="2">
        <v>0</v>
      </c>
      <c r="G1522" s="3">
        <f t="shared" si="52"/>
        <v>61269.40161999999</v>
      </c>
      <c r="H1522" s="3">
        <f t="shared" si="63"/>
        <v>0.77999999999883585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33830</v>
      </c>
      <c r="D1524" s="2">
        <f>'RAS-funkcijski'!E128</f>
        <v>42400</v>
      </c>
      <c r="E1524" s="2">
        <v>0</v>
      </c>
      <c r="F1524" s="2">
        <v>0</v>
      </c>
      <c r="G1524" s="3">
        <f t="shared" si="52"/>
        <v>14710.12</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1610041.09</v>
      </c>
      <c r="D1525" s="2">
        <f>'RAS-funkcijski'!E129</f>
        <v>8531418.790000001</v>
      </c>
      <c r="E1525" s="2">
        <v>0</v>
      </c>
      <c r="F1525" s="2">
        <v>0</v>
      </c>
      <c r="G1525" s="3">
        <f t="shared" si="52"/>
        <v>2334109.8337500002</v>
      </c>
      <c r="H1525" s="3">
        <f t="shared" si="63"/>
        <v>0.29999999911524355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4400</v>
      </c>
      <c r="D1526" s="2">
        <f>'RAS-funkcijski'!E130</f>
        <v>7050</v>
      </c>
      <c r="E1526" s="2">
        <v>0</v>
      </c>
      <c r="F1526" s="2">
        <v>0</v>
      </c>
      <c r="G1526" s="3">
        <f t="shared" si="52"/>
        <v>2331</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4400</v>
      </c>
      <c r="D1528" s="2">
        <f>'RAS-funkcijski'!E132</f>
        <v>7050</v>
      </c>
      <c r="E1528" s="2">
        <v>0</v>
      </c>
      <c r="F1528" s="2">
        <v>0</v>
      </c>
      <c r="G1528" s="3">
        <f t="shared" si="52"/>
        <v>2368</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1214744.32</v>
      </c>
      <c r="D1529" s="2">
        <f>'RAS-funkcijski'!E133</f>
        <v>7864095.1500000004</v>
      </c>
      <c r="E1529" s="2">
        <v>0</v>
      </c>
      <c r="F1529" s="2">
        <v>0</v>
      </c>
      <c r="G1529" s="3">
        <f t="shared" si="52"/>
        <v>2185638.56598</v>
      </c>
      <c r="H1529" s="3">
        <f t="shared" si="63"/>
        <v>0.47000000043772161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28234.48</v>
      </c>
      <c r="D1531" s="2">
        <f>'RAS-funkcijski'!E135</f>
        <v>82148.66</v>
      </c>
      <c r="E1531" s="2">
        <v>0</v>
      </c>
      <c r="F1531" s="2">
        <v>0</v>
      </c>
      <c r="G1531" s="3">
        <f t="shared" si="52"/>
        <v>25221.665800000002</v>
      </c>
      <c r="H1531" s="3">
        <f t="shared" si="63"/>
        <v>0.81999999999607098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281608.05</v>
      </c>
      <c r="D1534" s="2">
        <f>'RAS-funkcijski'!E138</f>
        <v>466418.87</v>
      </c>
      <c r="E1534" s="2">
        <v>0</v>
      </c>
      <c r="F1534" s="2">
        <v>0</v>
      </c>
      <c r="G1534" s="3">
        <f t="shared" si="52"/>
        <v>162735.73586000002</v>
      </c>
      <c r="H1534" s="3">
        <f t="shared" si="63"/>
        <v>0.17999999999301508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81054.240000000005</v>
      </c>
      <c r="D1536" s="2">
        <f>'RAS-funkcijski'!E140</f>
        <v>111706.11</v>
      </c>
      <c r="E1536" s="2">
        <v>0</v>
      </c>
      <c r="F1536" s="2">
        <v>0</v>
      </c>
      <c r="G1536" s="3">
        <f t="shared" si="52"/>
        <v>41407.43856000001</v>
      </c>
      <c r="H1536" s="3">
        <f t="shared" si="63"/>
        <v>0.35000000000582077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5749239.5500000007</v>
      </c>
      <c r="D1537" s="14">
        <f>'RAS-funkcijski'!E141</f>
        <v>14540589.120000001</v>
      </c>
      <c r="E1537" s="14">
        <v>0</v>
      </c>
      <c r="F1537" s="14">
        <v>0</v>
      </c>
      <c r="G1537" s="15">
        <f t="shared" si="52"/>
        <v>4771767.237230001</v>
      </c>
      <c r="H1537" s="15">
        <f t="shared" si="63"/>
        <v>0.57000000029802322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50</v>
      </c>
      <c r="E1571" s="2">
        <v>0</v>
      </c>
      <c r="F1571" s="2">
        <v>0</v>
      </c>
      <c r="G1571" s="3">
        <f t="shared" si="52"/>
        <v>3.4000000000000004</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50</v>
      </c>
      <c r="E1572" s="2">
        <v>0</v>
      </c>
      <c r="F1572" s="2">
        <v>0</v>
      </c>
      <c r="G1572" s="3">
        <f t="shared" si="52"/>
        <v>3.5000000000000004</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50</v>
      </c>
      <c r="E1573" s="2">
        <v>0</v>
      </c>
      <c r="F1573" s="2">
        <v>0</v>
      </c>
      <c r="G1573" s="3">
        <f t="shared" si="52"/>
        <v>3.5999999999999996</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1485864.72</v>
      </c>
      <c r="D1582" s="7"/>
      <c r="E1582" s="7">
        <v>0</v>
      </c>
      <c r="F1582" s="7">
        <v>0</v>
      </c>
      <c r="G1582" s="8">
        <f t="shared" ref="G1582:G1686" si="70">B1582/1000*C1582</f>
        <v>1485.86472</v>
      </c>
      <c r="H1582" s="8">
        <f t="shared" ref="H1582:H1686" si="71">ABS(C1582-ROUND(C1582,0))</f>
        <v>0.28000000002793968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19563853.520000003</v>
      </c>
      <c r="D1583" s="2">
        <v>0</v>
      </c>
      <c r="E1583" s="2">
        <v>0</v>
      </c>
      <c r="F1583" s="2">
        <v>0</v>
      </c>
      <c r="G1583" s="3">
        <f t="shared" si="70"/>
        <v>39127.707040000008</v>
      </c>
      <c r="H1583" s="3">
        <f t="shared" si="71"/>
        <v>0.47999999672174454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3943436.82</v>
      </c>
      <c r="D1585" s="2">
        <v>0</v>
      </c>
      <c r="E1585" s="2">
        <v>0</v>
      </c>
      <c r="F1585" s="2">
        <v>0</v>
      </c>
      <c r="G1585" s="3">
        <f t="shared" si="70"/>
        <v>15773.74728</v>
      </c>
      <c r="H1585" s="3">
        <f t="shared" si="71"/>
        <v>0.18000000016763806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983294.44</v>
      </c>
      <c r="D1586" s="2">
        <v>0</v>
      </c>
      <c r="E1586" s="2">
        <v>0</v>
      </c>
      <c r="F1586" s="2">
        <v>0</v>
      </c>
      <c r="G1586" s="3">
        <f t="shared" si="70"/>
        <v>4916.4722000000002</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1482153.55</v>
      </c>
      <c r="D1587" s="2">
        <v>0</v>
      </c>
      <c r="E1587" s="2">
        <v>0</v>
      </c>
      <c r="F1587" s="2">
        <v>0</v>
      </c>
      <c r="G1587" s="3">
        <f t="shared" si="70"/>
        <v>8892.9213</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46122.5</v>
      </c>
      <c r="D1588" s="2">
        <v>0</v>
      </c>
      <c r="E1588" s="2">
        <v>0</v>
      </c>
      <c r="F1588" s="2">
        <v>0</v>
      </c>
      <c r="G1588" s="3">
        <f t="shared" si="70"/>
        <v>322.85750000000002</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116959.06</v>
      </c>
      <c r="D1589" s="2">
        <v>0</v>
      </c>
      <c r="E1589" s="2">
        <v>0</v>
      </c>
      <c r="F1589" s="2">
        <v>0</v>
      </c>
      <c r="G1589" s="3">
        <f t="shared" si="70"/>
        <v>935.67247999999995</v>
      </c>
      <c r="H1589" s="3">
        <f t="shared" si="71"/>
        <v>5.9999999997671694E-2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384424.82</v>
      </c>
      <c r="D1591" s="2">
        <v>0</v>
      </c>
      <c r="E1591" s="2">
        <v>0</v>
      </c>
      <c r="F1591" s="2">
        <v>0</v>
      </c>
      <c r="G1591" s="3">
        <f t="shared" si="70"/>
        <v>3844.2482</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926977.55</v>
      </c>
      <c r="D1592" s="2">
        <v>0</v>
      </c>
      <c r="E1592" s="2">
        <v>0</v>
      </c>
      <c r="F1592" s="2">
        <v>0</v>
      </c>
      <c r="G1592" s="3">
        <f t="shared" si="70"/>
        <v>10196.753049999999</v>
      </c>
      <c r="H1592" s="3">
        <f t="shared" si="71"/>
        <v>0.44999999995343387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3504.9</v>
      </c>
      <c r="D1593" s="2">
        <v>0</v>
      </c>
      <c r="E1593" s="2">
        <v>0</v>
      </c>
      <c r="F1593" s="2">
        <v>0</v>
      </c>
      <c r="G1593" s="3">
        <f t="shared" si="70"/>
        <v>42.058800000000005</v>
      </c>
      <c r="H1593" s="3">
        <f t="shared" si="71"/>
        <v>9.9999999999909051E-2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10539288.050000001</v>
      </c>
      <c r="D1594" s="2">
        <v>0</v>
      </c>
      <c r="E1594" s="2">
        <v>0</v>
      </c>
      <c r="F1594" s="2">
        <v>0</v>
      </c>
      <c r="G1594" s="3">
        <f t="shared" si="70"/>
        <v>137010.74465000001</v>
      </c>
      <c r="H1594" s="3">
        <f t="shared" si="71"/>
        <v>5.000000074505806E-2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3900000.05</v>
      </c>
      <c r="D1595" s="2">
        <v>0</v>
      </c>
      <c r="E1595" s="2">
        <v>0</v>
      </c>
      <c r="F1595" s="2">
        <v>0</v>
      </c>
      <c r="G1595" s="3">
        <f t="shared" si="70"/>
        <v>54600.000699999997</v>
      </c>
      <c r="H1595" s="3">
        <f t="shared" si="71"/>
        <v>4.9999999813735485E-2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3900000.05</v>
      </c>
      <c r="D1599" s="2">
        <v>0</v>
      </c>
      <c r="E1599" s="2">
        <v>0</v>
      </c>
      <c r="F1599" s="2">
        <v>0</v>
      </c>
      <c r="G1599" s="3">
        <f t="shared" si="70"/>
        <v>70200.000899999985</v>
      </c>
      <c r="H1599" s="3">
        <f t="shared" si="71"/>
        <v>4.9999999813735485E-2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1181128.6000000001</v>
      </c>
      <c r="D1601" s="2">
        <v>0</v>
      </c>
      <c r="E1601" s="2">
        <v>0</v>
      </c>
      <c r="F1601" s="2">
        <v>0</v>
      </c>
      <c r="G1601" s="3">
        <f>B1601/1000*C1601</f>
        <v>23622.572000000004</v>
      </c>
      <c r="H1601" s="3">
        <f>ABS(C1601-ROUND(C1601,0))</f>
        <v>0.39999999990686774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13201119.709999999</v>
      </c>
      <c r="D1602" s="2">
        <v>0</v>
      </c>
      <c r="E1602" s="2">
        <v>0</v>
      </c>
      <c r="F1602" s="2">
        <v>0</v>
      </c>
      <c r="G1602" s="3">
        <f t="shared" si="70"/>
        <v>277223.51390999998</v>
      </c>
      <c r="H1602" s="3">
        <f t="shared" si="71"/>
        <v>0.29000000096857548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3749372.23</v>
      </c>
      <c r="D1604" s="2">
        <v>0</v>
      </c>
      <c r="E1604" s="2">
        <v>0</v>
      </c>
      <c r="F1604" s="2">
        <v>0</v>
      </c>
      <c r="G1604" s="3">
        <f t="shared" si="70"/>
        <v>86235.561289999998</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974112.19</v>
      </c>
      <c r="D1605" s="2">
        <v>0</v>
      </c>
      <c r="E1605" s="2">
        <v>0</v>
      </c>
      <c r="F1605" s="2">
        <v>0</v>
      </c>
      <c r="G1605" s="3">
        <f t="shared" si="70"/>
        <v>23378.69256</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1421406.36</v>
      </c>
      <c r="D1606" s="2">
        <v>0</v>
      </c>
      <c r="E1606" s="2">
        <v>0</v>
      </c>
      <c r="F1606" s="2">
        <v>0</v>
      </c>
      <c r="G1606" s="3">
        <f t="shared" si="70"/>
        <v>35535.159000000007</v>
      </c>
      <c r="H1606" s="3">
        <f t="shared" si="71"/>
        <v>0.36000000010244548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32106.98</v>
      </c>
      <c r="D1607" s="2">
        <v>0</v>
      </c>
      <c r="E1607" s="2">
        <v>0</v>
      </c>
      <c r="F1607" s="2">
        <v>0</v>
      </c>
      <c r="G1607" s="3">
        <f t="shared" si="70"/>
        <v>834.78147999999999</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116561.06</v>
      </c>
      <c r="D1608" s="2">
        <v>0</v>
      </c>
      <c r="E1608" s="2">
        <v>0</v>
      </c>
      <c r="F1608" s="2">
        <v>0</v>
      </c>
      <c r="G1608" s="3">
        <f t="shared" si="70"/>
        <v>3147.1486199999999</v>
      </c>
      <c r="H1608" s="3">
        <f t="shared" si="71"/>
        <v>5.9999999997671694E-2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377385.54</v>
      </c>
      <c r="D1610" s="2">
        <v>0</v>
      </c>
      <c r="E1610" s="2">
        <v>0</v>
      </c>
      <c r="F1610" s="2">
        <v>0</v>
      </c>
      <c r="G1610" s="3">
        <f t="shared" si="70"/>
        <v>10944.18066</v>
      </c>
      <c r="H1610" s="3">
        <f t="shared" si="71"/>
        <v>0.46000000002095476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631998.68999999994</v>
      </c>
      <c r="D1611" s="2">
        <v>0</v>
      </c>
      <c r="E1611" s="2">
        <v>0</v>
      </c>
      <c r="F1611" s="2">
        <v>0</v>
      </c>
      <c r="G1611" s="3">
        <f t="shared" si="70"/>
        <v>18959.960699999996</v>
      </c>
      <c r="H1611" s="3">
        <f t="shared" si="71"/>
        <v>0.31000000005587935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195801.41</v>
      </c>
      <c r="D1612" s="2">
        <v>0</v>
      </c>
      <c r="E1612" s="2">
        <v>0</v>
      </c>
      <c r="F1612" s="2">
        <v>0</v>
      </c>
      <c r="G1612" s="3">
        <f t="shared" si="70"/>
        <v>6069.8437100000001</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8497724.9399999995</v>
      </c>
      <c r="D1613" s="2">
        <v>0</v>
      </c>
      <c r="E1613" s="2">
        <v>0</v>
      </c>
      <c r="F1613" s="2">
        <v>0</v>
      </c>
      <c r="G1613" s="3">
        <f t="shared" si="70"/>
        <v>271927.19808</v>
      </c>
      <c r="H1613" s="3">
        <f t="shared" si="71"/>
        <v>6.0000000521540642E-2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37105.519999999997</v>
      </c>
      <c r="D1614" s="2">
        <v>0</v>
      </c>
      <c r="E1614" s="2">
        <v>0</v>
      </c>
      <c r="F1614" s="2">
        <v>0</v>
      </c>
      <c r="G1614" s="3">
        <f t="shared" si="70"/>
        <v>1224.48216</v>
      </c>
      <c r="H1614" s="3">
        <f t="shared" si="71"/>
        <v>0.48000000000320142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37105.519999999997</v>
      </c>
      <c r="D1618" s="2">
        <v>0</v>
      </c>
      <c r="E1618" s="2">
        <v>0</v>
      </c>
      <c r="F1618" s="2">
        <v>0</v>
      </c>
      <c r="G1618" s="3">
        <f t="shared" si="70"/>
        <v>1372.9042399999998</v>
      </c>
      <c r="H1618" s="3">
        <f t="shared" si="71"/>
        <v>0.48000000000320142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916917.02</v>
      </c>
      <c r="D1620" s="2">
        <v>0</v>
      </c>
      <c r="E1620" s="2">
        <v>0</v>
      </c>
      <c r="F1620" s="2">
        <v>0</v>
      </c>
      <c r="G1620" s="3">
        <f>B1620/1000*C1620</f>
        <v>35759.763780000001</v>
      </c>
      <c r="H1620" s="3">
        <f>ABS(C1620-ROUND(C1620,0))</f>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7848598.5300000031</v>
      </c>
      <c r="D1621" s="2">
        <v>0</v>
      </c>
      <c r="E1621" s="2">
        <v>0</v>
      </c>
      <c r="F1621" s="2">
        <v>0</v>
      </c>
      <c r="G1621" s="3">
        <f t="shared" si="70"/>
        <v>313943.94120000012</v>
      </c>
      <c r="H1621" s="3">
        <f t="shared" si="71"/>
        <v>0.46999999694526196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364496.41999999993</v>
      </c>
      <c r="D1622" s="2">
        <v>0</v>
      </c>
      <c r="E1622" s="2">
        <v>0</v>
      </c>
      <c r="F1622" s="2">
        <v>0</v>
      </c>
      <c r="G1622" s="3">
        <f t="shared" si="70"/>
        <v>14944.353219999997</v>
      </c>
      <c r="H1622" s="3">
        <f t="shared" si="71"/>
        <v>0.41999999992549419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303814.77999999997</v>
      </c>
      <c r="D1628" s="2">
        <v>0</v>
      </c>
      <c r="E1628" s="2">
        <v>0</v>
      </c>
      <c r="F1628" s="2">
        <v>0</v>
      </c>
      <c r="G1628" s="3">
        <f t="shared" si="70"/>
        <v>14279.294659999998</v>
      </c>
      <c r="H1628" s="3">
        <f t="shared" si="71"/>
        <v>0.22000000003026798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70715.86</v>
      </c>
      <c r="D1634" s="2">
        <v>0</v>
      </c>
      <c r="E1634" s="2">
        <v>0</v>
      </c>
      <c r="F1634" s="2">
        <v>0</v>
      </c>
      <c r="G1634" s="3">
        <f t="shared" si="70"/>
        <v>3747.94058</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52292.77</v>
      </c>
      <c r="D1635" s="2">
        <v>0</v>
      </c>
      <c r="E1635" s="2">
        <v>0</v>
      </c>
      <c r="F1635" s="2">
        <v>0</v>
      </c>
      <c r="G1635" s="3">
        <f t="shared" si="70"/>
        <v>2823.8095799999996</v>
      </c>
      <c r="H1635" s="3">
        <f t="shared" si="71"/>
        <v>0.23000000000320142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12230.89</v>
      </c>
      <c r="D1636" s="2">
        <v>0</v>
      </c>
      <c r="E1636" s="2">
        <v>0</v>
      </c>
      <c r="F1636" s="2">
        <v>0</v>
      </c>
      <c r="G1636" s="3">
        <f t="shared" si="70"/>
        <v>672.69894999999997</v>
      </c>
      <c r="H1636" s="3">
        <f t="shared" si="71"/>
        <v>0.11000000000058208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3517.82</v>
      </c>
      <c r="D1637" s="2">
        <v>0</v>
      </c>
      <c r="E1637" s="2">
        <v>0</v>
      </c>
      <c r="F1637" s="2">
        <v>0</v>
      </c>
      <c r="G1637" s="3">
        <f t="shared" si="70"/>
        <v>196.99792000000002</v>
      </c>
      <c r="H1637" s="3">
        <f t="shared" si="71"/>
        <v>0.17999999999983629</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2674.38</v>
      </c>
      <c r="D1638" s="2">
        <v>0</v>
      </c>
      <c r="E1638" s="2">
        <v>0</v>
      </c>
      <c r="F1638" s="2">
        <v>0</v>
      </c>
      <c r="G1638" s="3">
        <f t="shared" si="70"/>
        <v>152.43966</v>
      </c>
      <c r="H1638" s="3">
        <f t="shared" si="71"/>
        <v>0.38000000000010914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16017.92</v>
      </c>
      <c r="D1639" s="2">
        <v>0</v>
      </c>
      <c r="E1639" s="2">
        <v>0</v>
      </c>
      <c r="F1639" s="2">
        <v>0</v>
      </c>
      <c r="G1639" s="3">
        <f t="shared" si="70"/>
        <v>929.0393600000001</v>
      </c>
      <c r="H1639" s="3">
        <f t="shared" si="71"/>
        <v>7.999999999992724E-2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15906.15</v>
      </c>
      <c r="D1640" s="2">
        <v>0</v>
      </c>
      <c r="E1640" s="2">
        <v>0</v>
      </c>
      <c r="F1640" s="2">
        <v>0</v>
      </c>
      <c r="G1640" s="3">
        <f t="shared" si="70"/>
        <v>938.46284999999989</v>
      </c>
      <c r="H1640" s="3">
        <f t="shared" si="71"/>
        <v>0.1499999999996362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111.77</v>
      </c>
      <c r="D1642" s="2">
        <v>0</v>
      </c>
      <c r="E1642" s="2">
        <v>0</v>
      </c>
      <c r="F1642" s="2">
        <v>0</v>
      </c>
      <c r="G1642" s="3">
        <f t="shared" si="70"/>
        <v>6.8179699999999999</v>
      </c>
      <c r="H1642" s="3">
        <f t="shared" si="71"/>
        <v>0.23000000000000398</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398</v>
      </c>
      <c r="D1644" s="2">
        <v>0</v>
      </c>
      <c r="E1644" s="2">
        <v>0</v>
      </c>
      <c r="F1644" s="2">
        <v>0</v>
      </c>
      <c r="G1644" s="3">
        <f t="shared" si="70"/>
        <v>25.074000000000002</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398</v>
      </c>
      <c r="D1645" s="2">
        <v>0</v>
      </c>
      <c r="E1645" s="2">
        <v>0</v>
      </c>
      <c r="F1645" s="2">
        <v>0</v>
      </c>
      <c r="G1645" s="3">
        <f t="shared" si="70"/>
        <v>25.472000000000001</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2228.31</v>
      </c>
      <c r="D1654" s="2">
        <v>0</v>
      </c>
      <c r="E1654" s="2">
        <v>0</v>
      </c>
      <c r="F1654" s="2">
        <v>0</v>
      </c>
      <c r="G1654" s="3">
        <f t="shared" si="70"/>
        <v>162.66663</v>
      </c>
      <c r="H1654" s="3">
        <f t="shared" si="71"/>
        <v>0.30999999999994543</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1250</v>
      </c>
      <c r="D1655" s="2">
        <v>0</v>
      </c>
      <c r="E1655" s="2">
        <v>0</v>
      </c>
      <c r="F1655" s="2">
        <v>0</v>
      </c>
      <c r="G1655" s="3">
        <f t="shared" si="70"/>
        <v>92.5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100</v>
      </c>
      <c r="D1656" s="2">
        <v>0</v>
      </c>
      <c r="E1656" s="2">
        <v>0</v>
      </c>
      <c r="F1656" s="2">
        <v>0</v>
      </c>
      <c r="G1656" s="3">
        <f t="shared" si="70"/>
        <v>7.5</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157.84</v>
      </c>
      <c r="D1657" s="2">
        <v>0</v>
      </c>
      <c r="E1657" s="2">
        <v>0</v>
      </c>
      <c r="F1657" s="2">
        <v>0</v>
      </c>
      <c r="G1657" s="3">
        <f t="shared" si="70"/>
        <v>11.995839999999999</v>
      </c>
      <c r="H1657" s="3">
        <f t="shared" si="71"/>
        <v>0.15999999999999659</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720.47</v>
      </c>
      <c r="D1658" s="2">
        <v>0</v>
      </c>
      <c r="E1658" s="2">
        <v>0</v>
      </c>
      <c r="F1658" s="2">
        <v>0</v>
      </c>
      <c r="G1658" s="3">
        <f t="shared" si="70"/>
        <v>55.476190000000003</v>
      </c>
      <c r="H1658" s="3">
        <f t="shared" si="71"/>
        <v>0.47000000000002728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213658.36</v>
      </c>
      <c r="D1659" s="2">
        <v>0</v>
      </c>
      <c r="E1659" s="2">
        <v>0</v>
      </c>
      <c r="F1659" s="2">
        <v>0</v>
      </c>
      <c r="G1659" s="3">
        <f t="shared" si="70"/>
        <v>16665.352080000001</v>
      </c>
      <c r="H1659" s="3">
        <f t="shared" si="71"/>
        <v>0.35999999998603016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208558.36</v>
      </c>
      <c r="D1660" s="2">
        <v>0</v>
      </c>
      <c r="E1660" s="2">
        <v>0</v>
      </c>
      <c r="F1660" s="2">
        <v>0</v>
      </c>
      <c r="G1660" s="3">
        <f t="shared" si="70"/>
        <v>16476.11044</v>
      </c>
      <c r="H1660" s="3">
        <f t="shared" si="71"/>
        <v>0.35999999998603016</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5100</v>
      </c>
      <c r="D1662" s="2">
        <v>0</v>
      </c>
      <c r="E1662" s="2">
        <v>0</v>
      </c>
      <c r="F1662" s="2">
        <v>0</v>
      </c>
      <c r="G1662" s="3">
        <f t="shared" si="70"/>
        <v>413.1</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796.33</v>
      </c>
      <c r="D1664" s="2">
        <v>0</v>
      </c>
      <c r="E1664" s="2">
        <v>0</v>
      </c>
      <c r="F1664" s="2">
        <v>0</v>
      </c>
      <c r="G1664" s="3">
        <f t="shared" si="70"/>
        <v>66.095390000000009</v>
      </c>
      <c r="H1664" s="3">
        <f t="shared" si="71"/>
        <v>0.33000000000004093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796.33</v>
      </c>
      <c r="D1666" s="2">
        <v>0</v>
      </c>
      <c r="E1666" s="2">
        <v>0</v>
      </c>
      <c r="F1666" s="2">
        <v>0</v>
      </c>
      <c r="G1666" s="3">
        <f t="shared" si="70"/>
        <v>67.688050000000004</v>
      </c>
      <c r="H1666" s="3">
        <f t="shared" si="71"/>
        <v>0.33000000000004093</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10593.72</v>
      </c>
      <c r="D1669" s="2">
        <v>0</v>
      </c>
      <c r="E1669" s="2">
        <v>0</v>
      </c>
      <c r="F1669" s="2">
        <v>0</v>
      </c>
      <c r="G1669" s="3">
        <f t="shared" si="70"/>
        <v>932.24735999999984</v>
      </c>
      <c r="H1669" s="3">
        <f t="shared" si="71"/>
        <v>0.28000000000065484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330</v>
      </c>
      <c r="D1672" s="2">
        <v>0</v>
      </c>
      <c r="E1672" s="2">
        <v>0</v>
      </c>
      <c r="F1672" s="2">
        <v>0</v>
      </c>
      <c r="G1672" s="3">
        <f t="shared" si="70"/>
        <v>30.029999999999998</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10263.719999999999</v>
      </c>
      <c r="D1673" s="2">
        <v>0</v>
      </c>
      <c r="E1673" s="2">
        <v>0</v>
      </c>
      <c r="F1673" s="2">
        <v>0</v>
      </c>
      <c r="G1673" s="3">
        <f t="shared" si="70"/>
        <v>944.26223999999991</v>
      </c>
      <c r="H1673" s="3">
        <f t="shared" si="71"/>
        <v>0.28000000000065484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50087.92</v>
      </c>
      <c r="D1680" s="2">
        <v>0</v>
      </c>
      <c r="E1680" s="2">
        <v>0</v>
      </c>
      <c r="F1680" s="2">
        <v>0</v>
      </c>
      <c r="G1680" s="3">
        <f>B1680/1000*C1680</f>
        <v>4958.7040800000004</v>
      </c>
      <c r="H1680" s="3">
        <f>ABS(C1680-ROUND(C1680,0))</f>
        <v>8.000000000174623E-2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7484102.1100000003</v>
      </c>
      <c r="D1681" s="2">
        <v>0</v>
      </c>
      <c r="E1681" s="2">
        <v>0</v>
      </c>
      <c r="F1681" s="2">
        <v>0</v>
      </c>
      <c r="G1681" s="3">
        <f t="shared" si="70"/>
        <v>748410.21100000013</v>
      </c>
      <c r="H1681" s="3">
        <f t="shared" si="71"/>
        <v>0.11000000033527613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271038.01</v>
      </c>
      <c r="D1683" s="2">
        <v>0</v>
      </c>
      <c r="E1683" s="2">
        <v>0</v>
      </c>
      <c r="F1683" s="2">
        <v>0</v>
      </c>
      <c r="G1683" s="3">
        <f t="shared" si="70"/>
        <v>27645.87702</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2254928.83</v>
      </c>
      <c r="D1684" s="2">
        <v>0</v>
      </c>
      <c r="E1684" s="2">
        <v>0</v>
      </c>
      <c r="F1684" s="2">
        <v>0</v>
      </c>
      <c r="G1684" s="3">
        <f t="shared" si="70"/>
        <v>232257.66949</v>
      </c>
      <c r="H1684" s="3">
        <f t="shared" si="71"/>
        <v>0.16999999992549419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4744011.6100000003</v>
      </c>
      <c r="D1685" s="2">
        <v>0</v>
      </c>
      <c r="E1685" s="2">
        <v>0</v>
      </c>
      <c r="F1685" s="2">
        <v>0</v>
      </c>
      <c r="G1685" s="3">
        <f>B1685/1000*C1685</f>
        <v>493377.20744000003</v>
      </c>
      <c r="H1685" s="3">
        <f>ABS(C1685-ROUND(C1685,0))</f>
        <v>0.38999999966472387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214123.66</v>
      </c>
      <c r="D1686" s="14">
        <v>0</v>
      </c>
      <c r="E1686" s="14">
        <v>0</v>
      </c>
      <c r="F1686" s="14">
        <v>0</v>
      </c>
      <c r="G1686" s="15">
        <f t="shared" si="70"/>
        <v>22482.9843</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34792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7961181.0999999996</v>
      </c>
      <c r="I17" s="275">
        <f>'PR-RAS'!E6</f>
        <v>8855751.6999999993</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4736601.08</v>
      </c>
      <c r="I18" s="275">
        <f>'PR-RAS'!E152</f>
        <v>5942259.7600000007</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2147539.92</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1544720.69</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19631372.879999999</v>
      </c>
      <c r="I22" s="275">
        <f>BILANCA!E7</f>
        <v>29784936.039999999</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5570313</v>
      </c>
      <c r="I23" s="275">
        <f>BILANCA!E69</f>
        <v>4634428.5</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1485864.7199999997</v>
      </c>
      <c r="I24" s="275">
        <f>BILANCA!E177</f>
        <v>7848598.5300000012</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23715821.159999996</v>
      </c>
      <c r="I25" s="275">
        <f>BILANCA!E251</f>
        <v>26570766.010000005</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865388.94</v>
      </c>
      <c r="I27" s="275">
        <f>'RAS-funkcijski'!E5</f>
        <v>1151726.0899999999</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781884.54</v>
      </c>
      <c r="I28" s="275">
        <f>'RAS-funkcijski'!E35</f>
        <v>734016.87</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732466.1</v>
      </c>
      <c r="I29" s="275">
        <f>'RAS-funkcijski'!E88</f>
        <v>1098270.01</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482036.38</v>
      </c>
      <c r="I30" s="275">
        <f>'RAS-funkcijski'!E114</f>
        <v>429829.9</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5749239.5500000007</v>
      </c>
      <c r="I31" s="275">
        <f>'RAS-funkcijski'!E141</f>
        <v>14540589.120000001</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50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1485864.72</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7848598.5300000031</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364496.41999999993</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7484102.1100000003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5" zoomScaleNormal="100" workbookViewId="0">
      <selection activeCell="I666" sqref="I6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7961181.0999999996</v>
      </c>
      <c r="E6" s="60">
        <f>E7+E43+E49+E82+E106+E125+E134+E140</f>
        <v>8855751.6999999993</v>
      </c>
      <c r="F6" s="45">
        <f t="shared" ref="F6:F132" si="0">IF(D6&lt;&gt;0,IF(E6/D6&gt;=100,"&gt;&gt;100",E6/D6*100),"-")</f>
        <v>111.23665683223811</v>
      </c>
    </row>
    <row r="7" spans="1:24" ht="12.75" customHeight="1" x14ac:dyDescent="0.2">
      <c r="A7" s="63">
        <v>61</v>
      </c>
      <c r="B7" s="220" t="s">
        <v>17</v>
      </c>
      <c r="C7" s="247" t="s">
        <v>18</v>
      </c>
      <c r="D7" s="60">
        <f>D8+D17+D23+D29+D36+D39</f>
        <v>1563634.1400000001</v>
      </c>
      <c r="E7" s="60">
        <f>E8+E17+E23+E29+E36+E39</f>
        <v>1827057</v>
      </c>
      <c r="F7" s="45">
        <f t="shared" si="0"/>
        <v>116.84683477171967</v>
      </c>
    </row>
    <row r="8" spans="1:24" ht="12.75" customHeight="1" x14ac:dyDescent="0.2">
      <c r="A8" s="63">
        <v>611</v>
      </c>
      <c r="B8" s="220" t="s">
        <v>19</v>
      </c>
      <c r="C8" s="247" t="s">
        <v>20</v>
      </c>
      <c r="D8" s="60">
        <f>SUM(D9:D14)-D15-D16</f>
        <v>1450124.57</v>
      </c>
      <c r="E8" s="60">
        <f>SUM(E9:E14)-E15-E16</f>
        <v>1713378.12</v>
      </c>
      <c r="F8" s="45">
        <f t="shared" si="0"/>
        <v>118.15385763720975</v>
      </c>
    </row>
    <row r="9" spans="1:24" ht="12.75" customHeight="1" x14ac:dyDescent="0.2">
      <c r="A9" s="63">
        <v>6111</v>
      </c>
      <c r="B9" s="65" t="s">
        <v>21</v>
      </c>
      <c r="C9" s="247" t="s">
        <v>22</v>
      </c>
      <c r="D9" s="194">
        <v>1379268.94</v>
      </c>
      <c r="E9" s="194">
        <v>1663231.05</v>
      </c>
      <c r="F9" s="45">
        <f t="shared" si="0"/>
        <v>120.58787099200539</v>
      </c>
    </row>
    <row r="10" spans="1:24" ht="12.75" customHeight="1" x14ac:dyDescent="0.2">
      <c r="A10" s="63">
        <v>6112</v>
      </c>
      <c r="B10" s="65" t="s">
        <v>23</v>
      </c>
      <c r="C10" s="247" t="s">
        <v>24</v>
      </c>
      <c r="D10" s="194">
        <v>170135.55</v>
      </c>
      <c r="E10" s="194">
        <v>153135.32999999999</v>
      </c>
      <c r="F10" s="45">
        <f t="shared" si="0"/>
        <v>90.00783786809987</v>
      </c>
    </row>
    <row r="11" spans="1:24" ht="12.75" customHeight="1" x14ac:dyDescent="0.2">
      <c r="A11" s="63">
        <v>6113</v>
      </c>
      <c r="B11" s="65" t="s">
        <v>25</v>
      </c>
      <c r="C11" s="247" t="s">
        <v>26</v>
      </c>
      <c r="D11" s="194">
        <v>37709.25</v>
      </c>
      <c r="E11" s="194">
        <v>41458.71</v>
      </c>
      <c r="F11" s="45">
        <f t="shared" si="0"/>
        <v>109.94307762684221</v>
      </c>
    </row>
    <row r="12" spans="1:24" ht="12.75" customHeight="1" x14ac:dyDescent="0.2">
      <c r="A12" s="63">
        <v>6114</v>
      </c>
      <c r="B12" s="65" t="s">
        <v>27</v>
      </c>
      <c r="C12" s="247" t="s">
        <v>28</v>
      </c>
      <c r="D12" s="194">
        <v>82198.02</v>
      </c>
      <c r="E12" s="194">
        <v>78374.080000000002</v>
      </c>
      <c r="F12" s="45">
        <f t="shared" si="0"/>
        <v>95.347892808123603</v>
      </c>
    </row>
    <row r="13" spans="1:24" ht="12.75" customHeight="1" x14ac:dyDescent="0.2">
      <c r="A13" s="63">
        <v>6115</v>
      </c>
      <c r="B13" s="65" t="s">
        <v>29</v>
      </c>
      <c r="C13" s="247" t="s">
        <v>30</v>
      </c>
      <c r="D13" s="194">
        <v>64143.6</v>
      </c>
      <c r="E13" s="194">
        <v>152298.34</v>
      </c>
      <c r="F13" s="45">
        <f t="shared" si="0"/>
        <v>237.43341502503759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283330.78999999998</v>
      </c>
      <c r="E15" s="194">
        <v>375119.39</v>
      </c>
      <c r="F15" s="45">
        <f t="shared" si="0"/>
        <v>132.39626727472861</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97496.3</v>
      </c>
      <c r="E23" s="60">
        <f t="shared" si="2"/>
        <v>96884.900000000009</v>
      </c>
      <c r="F23" s="45">
        <f t="shared" si="0"/>
        <v>99.372899279254696</v>
      </c>
    </row>
    <row r="24" spans="1:6" ht="12.75" customHeight="1" x14ac:dyDescent="0.2">
      <c r="A24" s="63">
        <v>6131</v>
      </c>
      <c r="B24" s="65" t="s">
        <v>51</v>
      </c>
      <c r="C24" s="247" t="s">
        <v>52</v>
      </c>
      <c r="D24" s="194">
        <v>3936.85</v>
      </c>
      <c r="E24" s="194">
        <v>7840.3</v>
      </c>
      <c r="F24" s="45">
        <f t="shared" si="0"/>
        <v>199.15160597939979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93559.45</v>
      </c>
      <c r="E27" s="194">
        <v>89044.6</v>
      </c>
      <c r="F27" s="45">
        <f t="shared" si="0"/>
        <v>95.174351708993598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16013.27</v>
      </c>
      <c r="E29" s="60">
        <f>SUM(E30:E35)</f>
        <v>16793.98</v>
      </c>
      <c r="F29" s="45">
        <f t="shared" si="0"/>
        <v>104.87539397012601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16013.27</v>
      </c>
      <c r="E31" s="194">
        <v>16793.98</v>
      </c>
      <c r="F31" s="45">
        <f t="shared" si="0"/>
        <v>104.87539397012601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4661635.21</v>
      </c>
      <c r="E49" s="60">
        <f>E50+E53+E58+E61+E64+E68+E71+E74+E77</f>
        <v>5686292.6899999995</v>
      </c>
      <c r="F49" s="45">
        <f t="shared" si="0"/>
        <v>121.98064485616409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1586984.69</v>
      </c>
      <c r="E58" s="60">
        <f t="shared" si="9"/>
        <v>861876.51</v>
      </c>
      <c r="F58" s="45">
        <f t="shared" si="0"/>
        <v>54.3090626791113</v>
      </c>
    </row>
    <row r="59" spans="1:6" ht="24" x14ac:dyDescent="0.2">
      <c r="A59" s="63">
        <v>6331</v>
      </c>
      <c r="B59" s="65" t="s">
        <v>121</v>
      </c>
      <c r="C59" s="247" t="s">
        <v>122</v>
      </c>
      <c r="D59" s="194">
        <v>1476484.69</v>
      </c>
      <c r="E59" s="194">
        <v>472385.98</v>
      </c>
      <c r="F59" s="45">
        <f t="shared" si="0"/>
        <v>31.99396398753041</v>
      </c>
    </row>
    <row r="60" spans="1:6" ht="24" x14ac:dyDescent="0.2">
      <c r="A60" s="63">
        <v>6332</v>
      </c>
      <c r="B60" s="65" t="s">
        <v>123</v>
      </c>
      <c r="C60" s="247" t="s">
        <v>124</v>
      </c>
      <c r="D60" s="194">
        <v>110500</v>
      </c>
      <c r="E60" s="194">
        <v>389490.53</v>
      </c>
      <c r="F60" s="45">
        <f t="shared" si="0"/>
        <v>352.48011764705882</v>
      </c>
    </row>
    <row r="61" spans="1:6" ht="12.75" customHeight="1" x14ac:dyDescent="0.2">
      <c r="A61" s="63">
        <v>634</v>
      </c>
      <c r="B61" s="65" t="s">
        <v>125</v>
      </c>
      <c r="C61" s="247" t="s">
        <v>126</v>
      </c>
      <c r="D61" s="60">
        <f t="shared" ref="D61:E61" si="10">SUM(D62:D63)</f>
        <v>252441.65</v>
      </c>
      <c r="E61" s="60">
        <f t="shared" si="10"/>
        <v>728673.56</v>
      </c>
      <c r="F61" s="45">
        <f t="shared" si="0"/>
        <v>288.65029205759038</v>
      </c>
    </row>
    <row r="62" spans="1:6" ht="12.75" customHeight="1" x14ac:dyDescent="0.2">
      <c r="A62" s="63">
        <v>6341</v>
      </c>
      <c r="B62" s="65" t="s">
        <v>127</v>
      </c>
      <c r="C62" s="247" t="s">
        <v>128</v>
      </c>
      <c r="D62" s="194">
        <v>24094.959999999999</v>
      </c>
      <c r="E62" s="194">
        <v>0</v>
      </c>
      <c r="F62" s="45">
        <f t="shared" si="0"/>
        <v>0</v>
      </c>
    </row>
    <row r="63" spans="1:6" ht="12.75" customHeight="1" x14ac:dyDescent="0.2">
      <c r="A63" s="63">
        <v>6342</v>
      </c>
      <c r="B63" s="65" t="s">
        <v>129</v>
      </c>
      <c r="C63" s="247" t="s">
        <v>130</v>
      </c>
      <c r="D63" s="194">
        <v>228346.69</v>
      </c>
      <c r="E63" s="194">
        <v>728673.56</v>
      </c>
      <c r="F63" s="45">
        <f t="shared" si="0"/>
        <v>319.10843989023886</v>
      </c>
    </row>
    <row r="64" spans="1:6" ht="24" x14ac:dyDescent="0.2">
      <c r="A64" s="63">
        <v>635</v>
      </c>
      <c r="B64" s="65" t="s">
        <v>131</v>
      </c>
      <c r="C64" s="247" t="s">
        <v>132</v>
      </c>
      <c r="D64" s="60">
        <f>SUM(D65:D67)</f>
        <v>454123.16</v>
      </c>
      <c r="E64" s="60">
        <f>SUM(E65:E67)</f>
        <v>1641938.68</v>
      </c>
      <c r="F64" s="45">
        <f t="shared" si="0"/>
        <v>361.56241844172843</v>
      </c>
    </row>
    <row r="65" spans="1:6" ht="12.75" customHeight="1" x14ac:dyDescent="0.2">
      <c r="A65" s="63">
        <v>6351</v>
      </c>
      <c r="B65" s="65" t="s">
        <v>133</v>
      </c>
      <c r="C65" s="247" t="s">
        <v>134</v>
      </c>
      <c r="D65" s="194">
        <v>454123.16</v>
      </c>
      <c r="E65" s="194">
        <v>486609.78</v>
      </c>
      <c r="F65" s="45">
        <f t="shared" si="0"/>
        <v>107.15370253303091</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1155328.8999999999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2368085.71</v>
      </c>
      <c r="E74" s="60">
        <f t="shared" si="13"/>
        <v>2453803.94</v>
      </c>
      <c r="F74" s="45">
        <f t="shared" si="0"/>
        <v>103.61972666943716</v>
      </c>
    </row>
    <row r="75" spans="1:6" ht="12.75" customHeight="1" x14ac:dyDescent="0.2">
      <c r="A75" s="63" t="s">
        <v>153</v>
      </c>
      <c r="B75" s="65" t="s">
        <v>154</v>
      </c>
      <c r="C75" s="247" t="s">
        <v>153</v>
      </c>
      <c r="D75" s="194">
        <v>401645.36</v>
      </c>
      <c r="E75" s="194">
        <v>509288.02</v>
      </c>
      <c r="F75" s="45">
        <f t="shared" si="0"/>
        <v>126.80042413536161</v>
      </c>
    </row>
    <row r="76" spans="1:6" ht="12.75" customHeight="1" x14ac:dyDescent="0.2">
      <c r="A76" s="63" t="s">
        <v>155</v>
      </c>
      <c r="B76" s="65" t="s">
        <v>156</v>
      </c>
      <c r="C76" s="247" t="s">
        <v>155</v>
      </c>
      <c r="D76" s="194">
        <v>1966440.35</v>
      </c>
      <c r="E76" s="194">
        <v>1944515.92</v>
      </c>
      <c r="F76" s="45">
        <f t="shared" si="0"/>
        <v>98.88507017260909</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1237500.7400000002</v>
      </c>
      <c r="E82" s="60">
        <f t="shared" si="15"/>
        <v>630213.15</v>
      </c>
      <c r="F82" s="45">
        <f t="shared" si="0"/>
        <v>50.926284698625714</v>
      </c>
    </row>
    <row r="83" spans="1:6" ht="12.75" customHeight="1" x14ac:dyDescent="0.2">
      <c r="A83" s="63">
        <v>641</v>
      </c>
      <c r="B83" s="64" t="s">
        <v>169</v>
      </c>
      <c r="C83" s="247" t="s">
        <v>170</v>
      </c>
      <c r="D83" s="60">
        <f t="shared" ref="D83:E83" si="16">SUM(D84:D90)</f>
        <v>624.84</v>
      </c>
      <c r="E83" s="60">
        <f t="shared" si="16"/>
        <v>235.23</v>
      </c>
      <c r="F83" s="45">
        <f t="shared" si="0"/>
        <v>37.646437487996927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624.84</v>
      </c>
      <c r="E86" s="194">
        <v>235.23</v>
      </c>
      <c r="F86" s="45">
        <f t="shared" si="0"/>
        <v>37.646437487996927</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1236875.9000000001</v>
      </c>
      <c r="E91" s="60">
        <f t="shared" si="17"/>
        <v>629977.92000000004</v>
      </c>
      <c r="F91" s="45">
        <f t="shared" si="0"/>
        <v>50.93299335850913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73250.87</v>
      </c>
      <c r="E93" s="194">
        <v>77031.520000000004</v>
      </c>
      <c r="F93" s="45">
        <f t="shared" si="0"/>
        <v>105.16123562764513</v>
      </c>
    </row>
    <row r="94" spans="1:6" ht="12.75" customHeight="1" x14ac:dyDescent="0.2">
      <c r="A94" s="63">
        <v>6423</v>
      </c>
      <c r="B94" s="64" t="s">
        <v>191</v>
      </c>
      <c r="C94" s="247" t="s">
        <v>192</v>
      </c>
      <c r="D94" s="194">
        <v>1163129.94</v>
      </c>
      <c r="E94" s="194">
        <v>552917.81000000006</v>
      </c>
      <c r="F94" s="45">
        <f t="shared" si="0"/>
        <v>47.537062797987993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495.09</v>
      </c>
      <c r="E97" s="194">
        <v>28.59</v>
      </c>
      <c r="F97" s="45">
        <f t="shared" si="0"/>
        <v>5.7747076289159551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486967.35000000003</v>
      </c>
      <c r="E106" s="60">
        <f>E107+E112+E120+E124</f>
        <v>695697.40999999992</v>
      </c>
      <c r="F106" s="45">
        <f t="shared" si="0"/>
        <v>142.86325561662397</v>
      </c>
    </row>
    <row r="107" spans="1:6" ht="12.75" customHeight="1" x14ac:dyDescent="0.2">
      <c r="A107" s="63">
        <v>651</v>
      </c>
      <c r="B107" s="64" t="s">
        <v>217</v>
      </c>
      <c r="C107" s="247" t="s">
        <v>218</v>
      </c>
      <c r="D107" s="60">
        <f t="shared" ref="D107:E107" si="19">SUM(D108:D111)</f>
        <v>46203.4</v>
      </c>
      <c r="E107" s="60">
        <f t="shared" si="19"/>
        <v>46489.43</v>
      </c>
      <c r="F107" s="45">
        <f t="shared" si="0"/>
        <v>100.61906699506962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119.43</v>
      </c>
      <c r="E109" s="194">
        <v>152.63</v>
      </c>
      <c r="F109" s="45">
        <f t="shared" si="0"/>
        <v>127.79871054173992</v>
      </c>
    </row>
    <row r="110" spans="1:6" ht="12.75" customHeight="1" x14ac:dyDescent="0.2">
      <c r="A110" s="63">
        <v>6513</v>
      </c>
      <c r="B110" s="64" t="s">
        <v>223</v>
      </c>
      <c r="C110" s="247" t="s">
        <v>224</v>
      </c>
      <c r="D110" s="194">
        <v>77.78</v>
      </c>
      <c r="E110" s="194">
        <v>330.61</v>
      </c>
      <c r="F110" s="45">
        <f t="shared" si="0"/>
        <v>425.05785548984312</v>
      </c>
    </row>
    <row r="111" spans="1:6" ht="12.75" customHeight="1" x14ac:dyDescent="0.2">
      <c r="A111" s="63">
        <v>6514</v>
      </c>
      <c r="B111" s="64" t="s">
        <v>225</v>
      </c>
      <c r="C111" s="247" t="s">
        <v>226</v>
      </c>
      <c r="D111" s="194">
        <v>46006.19</v>
      </c>
      <c r="E111" s="194">
        <v>46006.19</v>
      </c>
      <c r="F111" s="45">
        <f t="shared" si="0"/>
        <v>100</v>
      </c>
    </row>
    <row r="112" spans="1:6" ht="12.75" customHeight="1" x14ac:dyDescent="0.2">
      <c r="A112" s="63">
        <v>652</v>
      </c>
      <c r="B112" s="64" t="s">
        <v>227</v>
      </c>
      <c r="C112" s="247" t="s">
        <v>228</v>
      </c>
      <c r="D112" s="60">
        <f t="shared" ref="D112:E112" si="20">SUM(D113:D119)</f>
        <v>224166.34000000003</v>
      </c>
      <c r="E112" s="60">
        <f t="shared" si="20"/>
        <v>409097.36</v>
      </c>
      <c r="F112" s="45">
        <f t="shared" si="0"/>
        <v>182.49722951269132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193.57</v>
      </c>
      <c r="E114" s="194"/>
      <c r="F114" s="45">
        <f t="shared" si="0"/>
        <v>0</v>
      </c>
    </row>
    <row r="115" spans="1:6" ht="12.75" customHeight="1" x14ac:dyDescent="0.2">
      <c r="A115" s="63">
        <v>6524</v>
      </c>
      <c r="B115" s="64" t="s">
        <v>233</v>
      </c>
      <c r="C115" s="247" t="s">
        <v>234</v>
      </c>
      <c r="D115" s="194">
        <v>155645.06</v>
      </c>
      <c r="E115" s="194">
        <v>363372.1</v>
      </c>
      <c r="F115" s="45">
        <f t="shared" si="0"/>
        <v>233.46201928927263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68327.710000000006</v>
      </c>
      <c r="E117" s="194">
        <v>45725.26</v>
      </c>
      <c r="F117" s="45">
        <f t="shared" si="0"/>
        <v>66.920521703420178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216597.61</v>
      </c>
      <c r="E120" s="60">
        <f t="shared" si="21"/>
        <v>240110.62</v>
      </c>
      <c r="F120" s="45">
        <f t="shared" si="0"/>
        <v>110.85561839763606</v>
      </c>
    </row>
    <row r="121" spans="1:6" ht="12.75" customHeight="1" x14ac:dyDescent="0.2">
      <c r="A121" s="63">
        <v>6531</v>
      </c>
      <c r="B121" s="64" t="s">
        <v>245</v>
      </c>
      <c r="C121" s="247" t="s">
        <v>246</v>
      </c>
      <c r="D121" s="194">
        <v>1399.86</v>
      </c>
      <c r="E121" s="194">
        <v>2586.58</v>
      </c>
      <c r="F121" s="45">
        <f t="shared" si="0"/>
        <v>184.77419170488477</v>
      </c>
    </row>
    <row r="122" spans="1:6" ht="12.75" customHeight="1" x14ac:dyDescent="0.2">
      <c r="A122" s="63">
        <v>6532</v>
      </c>
      <c r="B122" s="64" t="s">
        <v>247</v>
      </c>
      <c r="C122" s="247" t="s">
        <v>248</v>
      </c>
      <c r="D122" s="194">
        <v>215197.75</v>
      </c>
      <c r="E122" s="194">
        <v>237524.04</v>
      </c>
      <c r="F122" s="45">
        <f t="shared" si="0"/>
        <v>110.37477854670878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11204.8</v>
      </c>
      <c r="E125" s="60">
        <f t="shared" si="22"/>
        <v>16464.91</v>
      </c>
      <c r="F125" s="45">
        <f t="shared" si="0"/>
        <v>146.94514850778239</v>
      </c>
    </row>
    <row r="126" spans="1:6" ht="12.75" customHeight="1" x14ac:dyDescent="0.2">
      <c r="A126" s="63">
        <v>661</v>
      </c>
      <c r="B126" s="65" t="s">
        <v>255</v>
      </c>
      <c r="C126" s="247" t="s">
        <v>256</v>
      </c>
      <c r="D126" s="60">
        <f t="shared" ref="D126:E126" si="23">SUM(D127:D128)</f>
        <v>11204.8</v>
      </c>
      <c r="E126" s="60">
        <f t="shared" si="23"/>
        <v>14264.91</v>
      </c>
      <c r="F126" s="45">
        <f t="shared" si="0"/>
        <v>127.31070612594604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11204.8</v>
      </c>
      <c r="E128" s="194">
        <v>14264.91</v>
      </c>
      <c r="F128" s="45">
        <f t="shared" si="0"/>
        <v>127.31070612594604</v>
      </c>
    </row>
    <row r="129" spans="1:6" ht="36" x14ac:dyDescent="0.2">
      <c r="A129" s="63">
        <v>663</v>
      </c>
      <c r="B129" s="182" t="s">
        <v>261</v>
      </c>
      <c r="C129" s="247" t="s">
        <v>262</v>
      </c>
      <c r="D129" s="60">
        <f t="shared" ref="D129:E129" si="24">SUM(D130:D133)</f>
        <v>0</v>
      </c>
      <c r="E129" s="60">
        <f t="shared" si="24"/>
        <v>2200</v>
      </c>
      <c r="F129" s="45" t="str">
        <f t="shared" si="0"/>
        <v>-</v>
      </c>
    </row>
    <row r="130" spans="1:6" ht="12.75" customHeight="1" x14ac:dyDescent="0.2">
      <c r="A130" s="63">
        <v>6631</v>
      </c>
      <c r="B130" s="65" t="s">
        <v>263</v>
      </c>
      <c r="C130" s="247" t="s">
        <v>264</v>
      </c>
      <c r="D130" s="194">
        <v>0</v>
      </c>
      <c r="E130" s="194">
        <v>2200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238.86</v>
      </c>
      <c r="E140" s="60">
        <f t="shared" si="28"/>
        <v>26.54</v>
      </c>
      <c r="F140" s="45">
        <f t="shared" si="26"/>
        <v>11.111111111111111</v>
      </c>
    </row>
    <row r="141" spans="1:6" ht="12.75" customHeight="1" x14ac:dyDescent="0.2">
      <c r="A141" s="63">
        <v>681</v>
      </c>
      <c r="B141" s="65" t="s">
        <v>285</v>
      </c>
      <c r="C141" s="247" t="s">
        <v>286</v>
      </c>
      <c r="D141" s="60">
        <f t="shared" ref="D141:E141" si="29">SUM(D142:D150)</f>
        <v>238.86</v>
      </c>
      <c r="E141" s="60">
        <f t="shared" si="29"/>
        <v>26.54</v>
      </c>
      <c r="F141" s="45">
        <f t="shared" si="26"/>
        <v>11.111111111111111</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238.86</v>
      </c>
      <c r="E150" s="194">
        <v>26.54</v>
      </c>
      <c r="F150" s="45">
        <f t="shared" si="26"/>
        <v>11.111111111111111</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4736601.08</v>
      </c>
      <c r="E152" s="60">
        <f>E153+E164+E202+E221+E230+E262+E273</f>
        <v>5942259.7600000007</v>
      </c>
      <c r="F152" s="45">
        <f t="shared" si="26"/>
        <v>125.4540895388218</v>
      </c>
    </row>
    <row r="153" spans="1:6" ht="12.75" customHeight="1" x14ac:dyDescent="0.2">
      <c r="A153" s="63">
        <v>31</v>
      </c>
      <c r="B153" s="64" t="s">
        <v>308</v>
      </c>
      <c r="C153" s="247" t="s">
        <v>309</v>
      </c>
      <c r="D153" s="60">
        <f t="shared" ref="D153:E153" si="30">D154+D159+D160</f>
        <v>660254.25</v>
      </c>
      <c r="E153" s="60">
        <f t="shared" si="30"/>
        <v>976219.04999999993</v>
      </c>
      <c r="F153" s="45">
        <f t="shared" si="26"/>
        <v>147.85501948681133</v>
      </c>
    </row>
    <row r="154" spans="1:6" ht="12.75" customHeight="1" x14ac:dyDescent="0.2">
      <c r="A154" s="63">
        <v>311</v>
      </c>
      <c r="B154" s="64" t="s">
        <v>310</v>
      </c>
      <c r="C154" s="247" t="s">
        <v>311</v>
      </c>
      <c r="D154" s="60">
        <f t="shared" ref="D154:E154" si="31">SUM(D155:D158)</f>
        <v>533284.76</v>
      </c>
      <c r="E154" s="60">
        <f t="shared" si="31"/>
        <v>791384.86</v>
      </c>
      <c r="F154" s="45">
        <f t="shared" si="26"/>
        <v>148.39817661393511</v>
      </c>
    </row>
    <row r="155" spans="1:6" ht="12.75" customHeight="1" x14ac:dyDescent="0.2">
      <c r="A155" s="63">
        <v>3111</v>
      </c>
      <c r="B155" s="64" t="s">
        <v>312</v>
      </c>
      <c r="C155" s="247" t="s">
        <v>313</v>
      </c>
      <c r="D155" s="194">
        <v>533284.76</v>
      </c>
      <c r="E155" s="194">
        <v>791384.86</v>
      </c>
      <c r="F155" s="45">
        <f t="shared" si="26"/>
        <v>148.39817661393511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42457.75</v>
      </c>
      <c r="E159" s="194">
        <v>56459.56</v>
      </c>
      <c r="F159" s="45">
        <f t="shared" si="26"/>
        <v>132.97821952411516</v>
      </c>
    </row>
    <row r="160" spans="1:6" ht="12.75" customHeight="1" x14ac:dyDescent="0.2">
      <c r="A160" s="63">
        <v>313</v>
      </c>
      <c r="B160" s="65" t="s">
        <v>322</v>
      </c>
      <c r="C160" s="247" t="s">
        <v>323</v>
      </c>
      <c r="D160" s="60">
        <f t="shared" ref="D160:E160" si="32">SUM(D161:D163)</f>
        <v>84511.74</v>
      </c>
      <c r="E160" s="60">
        <f t="shared" si="32"/>
        <v>128374.63</v>
      </c>
      <c r="F160" s="45">
        <f t="shared" si="26"/>
        <v>151.90153462702341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84511.74</v>
      </c>
      <c r="E162" s="194">
        <v>128374.63</v>
      </c>
      <c r="F162" s="45">
        <f t="shared" si="26"/>
        <v>151.90153462702341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1368210.1700000002</v>
      </c>
      <c r="E164" s="60">
        <f>E165+E170+E178+E188+E189+E194</f>
        <v>1451942.8900000001</v>
      </c>
      <c r="F164" s="45">
        <f t="shared" si="26"/>
        <v>106.11987265085159</v>
      </c>
    </row>
    <row r="165" spans="1:6" ht="12.75" customHeight="1" x14ac:dyDescent="0.2">
      <c r="A165" s="63">
        <v>321</v>
      </c>
      <c r="B165" s="64" t="s">
        <v>332</v>
      </c>
      <c r="C165" s="247" t="s">
        <v>333</v>
      </c>
      <c r="D165" s="60">
        <f t="shared" ref="D165:E165" si="33">SUM(D166:D169)</f>
        <v>32702.47</v>
      </c>
      <c r="E165" s="60">
        <f t="shared" si="33"/>
        <v>39005.040000000001</v>
      </c>
      <c r="F165" s="45">
        <f t="shared" si="26"/>
        <v>119.27245862468492</v>
      </c>
    </row>
    <row r="166" spans="1:6" ht="12.75" customHeight="1" x14ac:dyDescent="0.2">
      <c r="A166" s="63">
        <v>3211</v>
      </c>
      <c r="B166" s="64" t="s">
        <v>334</v>
      </c>
      <c r="C166" s="247" t="s">
        <v>335</v>
      </c>
      <c r="D166" s="194">
        <v>3521.03</v>
      </c>
      <c r="E166" s="194">
        <v>1645.6</v>
      </c>
      <c r="F166" s="45">
        <f t="shared" si="26"/>
        <v>46.736324314192153</v>
      </c>
    </row>
    <row r="167" spans="1:6" ht="12.75" customHeight="1" x14ac:dyDescent="0.2">
      <c r="A167" s="63">
        <v>3212</v>
      </c>
      <c r="B167" s="64" t="s">
        <v>336</v>
      </c>
      <c r="C167" s="247" t="s">
        <v>337</v>
      </c>
      <c r="D167" s="194">
        <v>25701.02</v>
      </c>
      <c r="E167" s="194">
        <v>35155.94</v>
      </c>
      <c r="F167" s="45">
        <f t="shared" si="26"/>
        <v>136.78811191151169</v>
      </c>
    </row>
    <row r="168" spans="1:6" ht="12.75" customHeight="1" x14ac:dyDescent="0.2">
      <c r="A168" s="63">
        <v>3213</v>
      </c>
      <c r="B168" s="64" t="s">
        <v>338</v>
      </c>
      <c r="C168" s="247" t="s">
        <v>339</v>
      </c>
      <c r="D168" s="194">
        <v>3480.42</v>
      </c>
      <c r="E168" s="194">
        <v>2203.5</v>
      </c>
      <c r="F168" s="45">
        <f t="shared" si="26"/>
        <v>63.311324495319532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74960.3</v>
      </c>
      <c r="E170" s="60">
        <f t="shared" si="34"/>
        <v>79664.23</v>
      </c>
      <c r="F170" s="45">
        <f t="shared" si="26"/>
        <v>106.27522835420882</v>
      </c>
    </row>
    <row r="171" spans="1:6" ht="12.75" customHeight="1" x14ac:dyDescent="0.2">
      <c r="A171" s="63">
        <v>3221</v>
      </c>
      <c r="B171" s="64" t="s">
        <v>344</v>
      </c>
      <c r="C171" s="247" t="s">
        <v>345</v>
      </c>
      <c r="D171" s="194">
        <v>10316.67</v>
      </c>
      <c r="E171" s="194">
        <v>9411.9699999999993</v>
      </c>
      <c r="F171" s="45">
        <f t="shared" si="26"/>
        <v>91.230697502197884</v>
      </c>
    </row>
    <row r="172" spans="1:6" ht="12.75" customHeight="1" x14ac:dyDescent="0.2">
      <c r="A172" s="63">
        <v>3222</v>
      </c>
      <c r="B172" s="64" t="s">
        <v>346</v>
      </c>
      <c r="C172" s="247" t="s">
        <v>347</v>
      </c>
      <c r="D172" s="194">
        <v>7621.2</v>
      </c>
      <c r="E172" s="194">
        <v>11431.8</v>
      </c>
      <c r="F172" s="45">
        <f t="shared" si="26"/>
        <v>150</v>
      </c>
    </row>
    <row r="173" spans="1:6" ht="12.75" customHeight="1" x14ac:dyDescent="0.2">
      <c r="A173" s="63">
        <v>3223</v>
      </c>
      <c r="B173" s="65" t="s">
        <v>348</v>
      </c>
      <c r="C173" s="247" t="s">
        <v>349</v>
      </c>
      <c r="D173" s="194">
        <v>45358.13</v>
      </c>
      <c r="E173" s="194">
        <v>47643.66</v>
      </c>
      <c r="F173" s="45">
        <f t="shared" si="26"/>
        <v>105.03885411501754</v>
      </c>
    </row>
    <row r="174" spans="1:6" ht="12.75" customHeight="1" x14ac:dyDescent="0.2">
      <c r="A174" s="63">
        <v>3224</v>
      </c>
      <c r="B174" s="65" t="s">
        <v>350</v>
      </c>
      <c r="C174" s="247" t="s">
        <v>351</v>
      </c>
      <c r="D174" s="194">
        <v>5913.33</v>
      </c>
      <c r="E174" s="194">
        <v>3466.99</v>
      </c>
      <c r="F174" s="45">
        <f t="shared" si="26"/>
        <v>58.630078145478095</v>
      </c>
    </row>
    <row r="175" spans="1:6" ht="12.75" customHeight="1" x14ac:dyDescent="0.2">
      <c r="A175" s="63">
        <v>3225</v>
      </c>
      <c r="B175" s="65" t="s">
        <v>352</v>
      </c>
      <c r="C175" s="247" t="s">
        <v>353</v>
      </c>
      <c r="D175" s="194">
        <v>4301.93</v>
      </c>
      <c r="E175" s="194">
        <v>6939.81</v>
      </c>
      <c r="F175" s="45">
        <f t="shared" si="26"/>
        <v>161.31852447622344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1449.04</v>
      </c>
      <c r="E177" s="194">
        <v>770</v>
      </c>
      <c r="F177" s="45">
        <f t="shared" si="26"/>
        <v>53.13862971346547</v>
      </c>
    </row>
    <row r="178" spans="1:6" ht="12.75" customHeight="1" x14ac:dyDescent="0.2">
      <c r="A178" s="63">
        <v>323</v>
      </c>
      <c r="B178" s="65" t="s">
        <v>358</v>
      </c>
      <c r="C178" s="247" t="s">
        <v>359</v>
      </c>
      <c r="D178" s="60">
        <f t="shared" ref="D178:E178" si="35">SUM(D179:D187)</f>
        <v>1076261.8800000001</v>
      </c>
      <c r="E178" s="60">
        <f t="shared" si="35"/>
        <v>1134654.49</v>
      </c>
      <c r="F178" s="45">
        <f t="shared" si="26"/>
        <v>105.42550201629363</v>
      </c>
    </row>
    <row r="179" spans="1:6" ht="12.75" customHeight="1" x14ac:dyDescent="0.2">
      <c r="A179" s="63">
        <v>3231</v>
      </c>
      <c r="B179" s="65" t="s">
        <v>360</v>
      </c>
      <c r="C179" s="247" t="s">
        <v>361</v>
      </c>
      <c r="D179" s="194">
        <v>181353.7</v>
      </c>
      <c r="E179" s="194">
        <v>202473.09</v>
      </c>
      <c r="F179" s="45">
        <f t="shared" si="26"/>
        <v>111.64541445804524</v>
      </c>
    </row>
    <row r="180" spans="1:6" ht="12.75" customHeight="1" x14ac:dyDescent="0.2">
      <c r="A180" s="63">
        <v>3232</v>
      </c>
      <c r="B180" s="65" t="s">
        <v>362</v>
      </c>
      <c r="C180" s="247" t="s">
        <v>363</v>
      </c>
      <c r="D180" s="194">
        <v>494975.48</v>
      </c>
      <c r="E180" s="194">
        <v>564915.39</v>
      </c>
      <c r="F180" s="45">
        <f t="shared" si="26"/>
        <v>114.12997468076603</v>
      </c>
    </row>
    <row r="181" spans="1:6" ht="12.75" customHeight="1" x14ac:dyDescent="0.2">
      <c r="A181" s="63">
        <v>3233</v>
      </c>
      <c r="B181" s="65" t="s">
        <v>364</v>
      </c>
      <c r="C181" s="247" t="s">
        <v>365</v>
      </c>
      <c r="D181" s="194">
        <v>69138.73</v>
      </c>
      <c r="E181" s="325">
        <v>90175.5</v>
      </c>
      <c r="F181" s="45">
        <f t="shared" si="26"/>
        <v>130.42689676249478</v>
      </c>
    </row>
    <row r="182" spans="1:6" ht="12.75" customHeight="1" x14ac:dyDescent="0.2">
      <c r="A182" s="63">
        <v>3234</v>
      </c>
      <c r="B182" s="65" t="s">
        <v>366</v>
      </c>
      <c r="C182" s="247" t="s">
        <v>367</v>
      </c>
      <c r="D182" s="194">
        <v>130329.57</v>
      </c>
      <c r="E182" s="194">
        <v>36700.589999999997</v>
      </c>
      <c r="F182" s="45">
        <f t="shared" si="26"/>
        <v>28.159833566549779</v>
      </c>
    </row>
    <row r="183" spans="1:6" ht="12.75" customHeight="1" x14ac:dyDescent="0.2">
      <c r="A183" s="63">
        <v>3235</v>
      </c>
      <c r="B183" s="64" t="s">
        <v>368</v>
      </c>
      <c r="C183" s="247" t="s">
        <v>369</v>
      </c>
      <c r="D183" s="194">
        <v>995.4</v>
      </c>
      <c r="E183" s="194">
        <v>248.85</v>
      </c>
      <c r="F183" s="45">
        <f t="shared" si="26"/>
        <v>25</v>
      </c>
    </row>
    <row r="184" spans="1:6" ht="12.75" customHeight="1" x14ac:dyDescent="0.2">
      <c r="A184" s="63">
        <v>3236</v>
      </c>
      <c r="B184" s="64" t="s">
        <v>370</v>
      </c>
      <c r="C184" s="247" t="s">
        <v>371</v>
      </c>
      <c r="D184" s="194">
        <v>4845</v>
      </c>
      <c r="E184" s="194">
        <v>0</v>
      </c>
      <c r="F184" s="45">
        <f t="shared" si="26"/>
        <v>0</v>
      </c>
    </row>
    <row r="185" spans="1:6" ht="12.75" customHeight="1" x14ac:dyDescent="0.2">
      <c r="A185" s="63">
        <v>3237</v>
      </c>
      <c r="B185" s="64" t="s">
        <v>372</v>
      </c>
      <c r="C185" s="247" t="s">
        <v>373</v>
      </c>
      <c r="D185" s="194">
        <v>59775.9</v>
      </c>
      <c r="E185" s="194">
        <v>139808.01</v>
      </c>
      <c r="F185" s="45">
        <f t="shared" si="26"/>
        <v>233.8869176373756</v>
      </c>
    </row>
    <row r="186" spans="1:6" ht="12.75" customHeight="1" x14ac:dyDescent="0.2">
      <c r="A186" s="63">
        <v>3238</v>
      </c>
      <c r="B186" s="64" t="s">
        <v>374</v>
      </c>
      <c r="C186" s="247" t="s">
        <v>375</v>
      </c>
      <c r="D186" s="194">
        <v>48711.05</v>
      </c>
      <c r="E186" s="194">
        <v>14164.92</v>
      </c>
      <c r="F186" s="45">
        <f t="shared" si="26"/>
        <v>29.079479912668681</v>
      </c>
    </row>
    <row r="187" spans="1:6" ht="12.75" customHeight="1" x14ac:dyDescent="0.2">
      <c r="A187" s="63">
        <v>3239</v>
      </c>
      <c r="B187" s="64" t="s">
        <v>376</v>
      </c>
      <c r="C187" s="247" t="s">
        <v>377</v>
      </c>
      <c r="D187" s="194">
        <v>86137.05</v>
      </c>
      <c r="E187" s="194">
        <v>86168.14</v>
      </c>
      <c r="F187" s="45">
        <f t="shared" si="26"/>
        <v>100.03609364379207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184285.52</v>
      </c>
      <c r="E194" s="60">
        <f t="shared" si="36"/>
        <v>198619.13</v>
      </c>
      <c r="F194" s="45">
        <f t="shared" si="26"/>
        <v>107.77793610697142</v>
      </c>
    </row>
    <row r="195" spans="1:6" ht="12.75" customHeight="1" x14ac:dyDescent="0.2">
      <c r="A195" s="63">
        <v>3291</v>
      </c>
      <c r="B195" s="183" t="s">
        <v>392</v>
      </c>
      <c r="C195" s="247" t="s">
        <v>393</v>
      </c>
      <c r="D195" s="194">
        <v>60240.69</v>
      </c>
      <c r="E195" s="194">
        <v>65288.52</v>
      </c>
      <c r="F195" s="45">
        <f t="shared" si="26"/>
        <v>108.37943589291557</v>
      </c>
    </row>
    <row r="196" spans="1:6" ht="12.75" customHeight="1" x14ac:dyDescent="0.2">
      <c r="A196" s="63">
        <v>3292</v>
      </c>
      <c r="B196" s="64" t="s">
        <v>394</v>
      </c>
      <c r="C196" s="247" t="s">
        <v>395</v>
      </c>
      <c r="D196" s="194">
        <v>12252.36</v>
      </c>
      <c r="E196" s="194">
        <v>13765.1</v>
      </c>
      <c r="F196" s="45">
        <f t="shared" si="26"/>
        <v>112.34651936443265</v>
      </c>
    </row>
    <row r="197" spans="1:6" ht="12.75" customHeight="1" x14ac:dyDescent="0.2">
      <c r="A197" s="63">
        <v>3293</v>
      </c>
      <c r="B197" s="64" t="s">
        <v>396</v>
      </c>
      <c r="C197" s="247" t="s">
        <v>397</v>
      </c>
      <c r="D197" s="194">
        <v>16043.22</v>
      </c>
      <c r="E197" s="194">
        <v>21357.3</v>
      </c>
      <c r="F197" s="45">
        <f t="shared" si="26"/>
        <v>133.12352507788336</v>
      </c>
    </row>
    <row r="198" spans="1:6" ht="12.75" customHeight="1" x14ac:dyDescent="0.2">
      <c r="A198" s="63">
        <v>3294</v>
      </c>
      <c r="B198" s="64" t="s">
        <v>398</v>
      </c>
      <c r="C198" s="247" t="s">
        <v>399</v>
      </c>
      <c r="D198" s="194">
        <v>5628.55</v>
      </c>
      <c r="E198" s="194">
        <v>6480.23</v>
      </c>
      <c r="F198" s="45">
        <f t="shared" si="26"/>
        <v>115.13142816533563</v>
      </c>
    </row>
    <row r="199" spans="1:6" ht="12.75" customHeight="1" x14ac:dyDescent="0.2">
      <c r="A199" s="63">
        <v>3295</v>
      </c>
      <c r="B199" s="64" t="s">
        <v>400</v>
      </c>
      <c r="C199" s="247" t="s">
        <v>401</v>
      </c>
      <c r="D199" s="194">
        <v>30833.34</v>
      </c>
      <c r="E199" s="194">
        <v>7848.91</v>
      </c>
      <c r="F199" s="45">
        <f t="shared" si="26"/>
        <v>25.455918820341878</v>
      </c>
    </row>
    <row r="200" spans="1:6" ht="12.75" customHeight="1" x14ac:dyDescent="0.2">
      <c r="A200" s="63" t="s">
        <v>402</v>
      </c>
      <c r="B200" s="64" t="s">
        <v>403</v>
      </c>
      <c r="C200" s="247" t="s">
        <v>402</v>
      </c>
      <c r="D200" s="194">
        <v>3234.65</v>
      </c>
      <c r="E200" s="194">
        <v>1320</v>
      </c>
      <c r="F200" s="45">
        <f t="shared" si="26"/>
        <v>40.808124526610293</v>
      </c>
    </row>
    <row r="201" spans="1:6" ht="12.75" customHeight="1" x14ac:dyDescent="0.2">
      <c r="A201" s="63">
        <v>3299</v>
      </c>
      <c r="B201" s="64" t="s">
        <v>404</v>
      </c>
      <c r="C201" s="247" t="s">
        <v>405</v>
      </c>
      <c r="D201" s="194">
        <v>56052.71</v>
      </c>
      <c r="E201" s="194">
        <v>82559.070000000007</v>
      </c>
      <c r="F201" s="45">
        <f t="shared" si="26"/>
        <v>147.28827562485384</v>
      </c>
    </row>
    <row r="202" spans="1:6" ht="12.75" customHeight="1" x14ac:dyDescent="0.2">
      <c r="A202" s="63">
        <v>34</v>
      </c>
      <c r="B202" s="183" t="s">
        <v>406</v>
      </c>
      <c r="C202" s="247" t="s">
        <v>407</v>
      </c>
      <c r="D202" s="60">
        <f t="shared" ref="D202:E202" si="37">D203+D208+D216</f>
        <v>26384.959999999999</v>
      </c>
      <c r="E202" s="60">
        <f t="shared" si="37"/>
        <v>46122.159999999996</v>
      </c>
      <c r="F202" s="45">
        <f t="shared" si="26"/>
        <v>174.80473724424823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6508.66</v>
      </c>
      <c r="E208" s="60">
        <f t="shared" si="39"/>
        <v>34082.78</v>
      </c>
      <c r="F208" s="45">
        <f t="shared" si="26"/>
        <v>523.65279489172883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6508.66</v>
      </c>
      <c r="E210" s="194">
        <v>34082.78</v>
      </c>
      <c r="F210" s="45">
        <f t="shared" si="26"/>
        <v>523.65279489172883</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19876.3</v>
      </c>
      <c r="E216" s="60">
        <f t="shared" si="40"/>
        <v>12039.38</v>
      </c>
      <c r="F216" s="45">
        <f t="shared" si="26"/>
        <v>60.571534943626325</v>
      </c>
    </row>
    <row r="217" spans="1:6" ht="12.75" customHeight="1" x14ac:dyDescent="0.2">
      <c r="A217" s="63">
        <v>3431</v>
      </c>
      <c r="B217" s="182" t="s">
        <v>436</v>
      </c>
      <c r="C217" s="247" t="s">
        <v>437</v>
      </c>
      <c r="D217" s="194">
        <v>10060.09</v>
      </c>
      <c r="E217" s="194">
        <v>11803.74</v>
      </c>
      <c r="F217" s="45">
        <f t="shared" si="26"/>
        <v>117.33234990939445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16.21</v>
      </c>
      <c r="E219" s="194">
        <v>235.64</v>
      </c>
      <c r="F219" s="45">
        <f t="shared" si="26"/>
        <v>1453.6705737199259</v>
      </c>
    </row>
    <row r="220" spans="1:6" ht="12.75" customHeight="1" x14ac:dyDescent="0.2">
      <c r="A220" s="63">
        <v>3434</v>
      </c>
      <c r="B220" s="65" t="s">
        <v>442</v>
      </c>
      <c r="C220" s="247" t="s">
        <v>443</v>
      </c>
      <c r="D220" s="194">
        <v>9800</v>
      </c>
      <c r="E220" s="194"/>
      <c r="F220" s="45">
        <f t="shared" si="26"/>
        <v>0</v>
      </c>
    </row>
    <row r="221" spans="1:6" ht="12.75" customHeight="1" x14ac:dyDescent="0.2">
      <c r="A221" s="63">
        <v>35</v>
      </c>
      <c r="B221" s="65" t="s">
        <v>444</v>
      </c>
      <c r="C221" s="247" t="s">
        <v>445</v>
      </c>
      <c r="D221" s="60">
        <f t="shared" ref="D221:E221" si="41">D222+D225+D229</f>
        <v>105253.01</v>
      </c>
      <c r="E221" s="60">
        <f t="shared" si="41"/>
        <v>116959.06</v>
      </c>
      <c r="F221" s="45">
        <f t="shared" si="26"/>
        <v>111.12181969902808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105253.01</v>
      </c>
      <c r="E225" s="60">
        <f t="shared" si="43"/>
        <v>116959.06</v>
      </c>
      <c r="F225" s="45">
        <f t="shared" si="26"/>
        <v>111.12181969902808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29187.58</v>
      </c>
      <c r="E227" s="194">
        <v>31018.23</v>
      </c>
      <c r="F227" s="45">
        <f t="shared" si="26"/>
        <v>106.2720170702744</v>
      </c>
    </row>
    <row r="228" spans="1:6" ht="12.75" customHeight="1" x14ac:dyDescent="0.2">
      <c r="A228" s="63">
        <v>3523</v>
      </c>
      <c r="B228" s="64" t="s">
        <v>458</v>
      </c>
      <c r="C228" s="247" t="s">
        <v>459</v>
      </c>
      <c r="D228" s="194">
        <v>76065.429999999993</v>
      </c>
      <c r="E228" s="194">
        <v>85940.83</v>
      </c>
      <c r="F228" s="45">
        <f t="shared" si="26"/>
        <v>112.98277022821013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1732950.18</v>
      </c>
      <c r="E230" s="60">
        <f>E231+E234+E237+E242+E246+E250+E254+E257</f>
        <v>2222512.56</v>
      </c>
      <c r="F230" s="45">
        <f t="shared" ref="F230:F245" si="44">IF(D230&lt;&gt;0,IF(E230/D230&gt;=100,"&gt;&gt;100",E230/D230*100),"-")</f>
        <v>128.25022817447643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125371.28</v>
      </c>
      <c r="E237" s="60">
        <f t="shared" si="47"/>
        <v>289878.86</v>
      </c>
      <c r="F237" s="45">
        <f t="shared" si="44"/>
        <v>231.21632003757159</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125371.28</v>
      </c>
      <c r="E239" s="194">
        <v>289878.86</v>
      </c>
      <c r="F239" s="45">
        <f t="shared" si="44"/>
        <v>231.21632003757159</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1607578.9</v>
      </c>
      <c r="E250" s="60">
        <f t="shared" si="50"/>
        <v>1932633.7</v>
      </c>
      <c r="F250" s="45">
        <f t="shared" ref="F250:F253" si="51">IF(D250&lt;&gt;0,IF(E250/D250&gt;=100,"&gt;&gt;100",E250/D250*100),"-")</f>
        <v>120.2201459598655</v>
      </c>
    </row>
    <row r="251" spans="1:6" ht="24" x14ac:dyDescent="0.2">
      <c r="A251" s="63">
        <v>3672</v>
      </c>
      <c r="B251" s="64" t="s">
        <v>501</v>
      </c>
      <c r="C251" s="247" t="s">
        <v>502</v>
      </c>
      <c r="D251" s="194">
        <v>1595778.49</v>
      </c>
      <c r="E251" s="194">
        <v>1932267.57</v>
      </c>
      <c r="F251" s="45">
        <f t="shared" si="51"/>
        <v>121.08620225856035</v>
      </c>
    </row>
    <row r="252" spans="1:6" ht="24" x14ac:dyDescent="0.2">
      <c r="A252" s="63">
        <v>3673</v>
      </c>
      <c r="B252" s="64" t="s">
        <v>503</v>
      </c>
      <c r="C252" s="247" t="s">
        <v>504</v>
      </c>
      <c r="D252" s="194">
        <v>11800.41</v>
      </c>
      <c r="E252" s="194">
        <v>366.13</v>
      </c>
      <c r="F252" s="45">
        <f t="shared" si="51"/>
        <v>3.1026888048805086</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292754.80000000005</v>
      </c>
      <c r="E262" s="60">
        <f t="shared" si="55"/>
        <v>380594.81999999995</v>
      </c>
      <c r="F262" s="45">
        <f t="shared" ref="F262:F268" si="56">IF(D262&lt;&gt;0,IF(E262/D262&gt;=100,"&gt;&gt;100",E262/D262*100),"-")</f>
        <v>130.00463869422461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292754.80000000005</v>
      </c>
      <c r="E269" s="60">
        <f t="shared" si="58"/>
        <v>380594.81999999995</v>
      </c>
      <c r="F269" s="45">
        <f t="shared" ref="F269:F272" si="59">IF(D269&lt;&gt;0,IF(E269/D269&gt;=100,"&gt;&gt;100",E269/D269*100),"-")</f>
        <v>130.00463869422461</v>
      </c>
    </row>
    <row r="270" spans="1:6" ht="12.75" customHeight="1" x14ac:dyDescent="0.2">
      <c r="A270" s="63">
        <v>3721</v>
      </c>
      <c r="B270" s="65" t="s">
        <v>533</v>
      </c>
      <c r="C270" s="247" t="s">
        <v>534</v>
      </c>
      <c r="D270" s="194">
        <v>216790.45</v>
      </c>
      <c r="E270" s="194">
        <v>317695.71999999997</v>
      </c>
      <c r="F270" s="45">
        <f t="shared" si="59"/>
        <v>146.54507151952492</v>
      </c>
    </row>
    <row r="271" spans="1:6" ht="12.75" customHeight="1" x14ac:dyDescent="0.2">
      <c r="A271" s="63">
        <v>3722</v>
      </c>
      <c r="B271" s="65" t="s">
        <v>535</v>
      </c>
      <c r="C271" s="247" t="s">
        <v>536</v>
      </c>
      <c r="D271" s="194">
        <v>75964.350000000006</v>
      </c>
      <c r="E271" s="194">
        <v>62899.1</v>
      </c>
      <c r="F271" s="45">
        <f t="shared" si="59"/>
        <v>82.800813802790387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550793.71000000008</v>
      </c>
      <c r="E273" s="60">
        <f t="shared" si="60"/>
        <v>747909.22</v>
      </c>
      <c r="F273" s="45">
        <f t="shared" ref="F273:F277" si="61">IF(D273&lt;&gt;0,IF(E273/D273&gt;=100,"&gt;&gt;100",E273/D273*100),"-")</f>
        <v>135.78753831448074</v>
      </c>
    </row>
    <row r="274" spans="1:6" ht="12.75" customHeight="1" x14ac:dyDescent="0.2">
      <c r="A274" s="63">
        <v>381</v>
      </c>
      <c r="B274" s="64" t="s">
        <v>541</v>
      </c>
      <c r="C274" s="247" t="s">
        <v>542</v>
      </c>
      <c r="D274" s="60">
        <f t="shared" ref="D274:E274" si="62">SUM(D275:D277)</f>
        <v>381603.02</v>
      </c>
      <c r="E274" s="60">
        <f t="shared" si="62"/>
        <v>456372.88</v>
      </c>
      <c r="F274" s="45">
        <f t="shared" si="61"/>
        <v>119.59362376115368</v>
      </c>
    </row>
    <row r="275" spans="1:6" ht="12.75" customHeight="1" x14ac:dyDescent="0.2">
      <c r="A275" s="63">
        <v>3811</v>
      </c>
      <c r="B275" s="64" t="s">
        <v>543</v>
      </c>
      <c r="C275" s="247" t="s">
        <v>544</v>
      </c>
      <c r="D275" s="194">
        <v>381603.02</v>
      </c>
      <c r="E275" s="194">
        <v>456372.88</v>
      </c>
      <c r="F275" s="45">
        <f t="shared" si="61"/>
        <v>119.59362376115368</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51680.82</v>
      </c>
      <c r="E278" s="60">
        <f t="shared" si="63"/>
        <v>37000</v>
      </c>
      <c r="F278" s="45">
        <f t="shared" ref="F278:F282" si="64">IF(D278&lt;&gt;0,IF(E278/D278&gt;=100,"&gt;&gt;100",E278/D278*100),"-")</f>
        <v>71.593291282916951</v>
      </c>
    </row>
    <row r="279" spans="1:6" ht="12.75" customHeight="1" x14ac:dyDescent="0.2">
      <c r="A279" s="63">
        <v>3821</v>
      </c>
      <c r="B279" s="64" t="s">
        <v>551</v>
      </c>
      <c r="C279" s="247" t="s">
        <v>552</v>
      </c>
      <c r="D279" s="194">
        <v>37000</v>
      </c>
      <c r="E279" s="194">
        <v>37000</v>
      </c>
      <c r="F279" s="45">
        <f t="shared" si="64"/>
        <v>100</v>
      </c>
    </row>
    <row r="280" spans="1:6" ht="12.75" customHeight="1" x14ac:dyDescent="0.2">
      <c r="A280" s="63">
        <v>3822</v>
      </c>
      <c r="B280" s="64" t="s">
        <v>553</v>
      </c>
      <c r="C280" s="247" t="s">
        <v>554</v>
      </c>
      <c r="D280" s="194">
        <v>14680.82</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1953.03</v>
      </c>
      <c r="E283" s="60">
        <f t="shared" si="65"/>
        <v>0</v>
      </c>
      <c r="F283" s="45">
        <f t="shared" ref="F283:F294" si="66">IF(D283&lt;&gt;0,IF(E283/D283&gt;=100,"&gt;&gt;100",E283/D283*100),"-")</f>
        <v>0</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1953.03</v>
      </c>
      <c r="E288" s="194"/>
      <c r="F288" s="45">
        <f t="shared" si="66"/>
        <v>0</v>
      </c>
    </row>
    <row r="289" spans="1:6" ht="12.75" customHeight="1" x14ac:dyDescent="0.2">
      <c r="A289" s="63">
        <v>386</v>
      </c>
      <c r="B289" s="65" t="s">
        <v>570</v>
      </c>
      <c r="C289" s="247" t="s">
        <v>571</v>
      </c>
      <c r="D289" s="60">
        <f t="shared" ref="D289:E289" si="67">SUM(D290:D294)</f>
        <v>115556.84</v>
      </c>
      <c r="E289" s="60">
        <f t="shared" si="67"/>
        <v>254536.34</v>
      </c>
      <c r="F289" s="45">
        <f t="shared" si="66"/>
        <v>220.26938431338206</v>
      </c>
    </row>
    <row r="290" spans="1:6" ht="24" x14ac:dyDescent="0.2">
      <c r="A290" s="63">
        <v>3861</v>
      </c>
      <c r="B290" s="64" t="s">
        <v>572</v>
      </c>
      <c r="C290" s="247" t="s">
        <v>573</v>
      </c>
      <c r="D290" s="194">
        <v>53749.54</v>
      </c>
      <c r="E290" s="194"/>
      <c r="F290" s="45">
        <f t="shared" si="66"/>
        <v>0</v>
      </c>
    </row>
    <row r="291" spans="1:6" ht="24" x14ac:dyDescent="0.2">
      <c r="A291" s="63">
        <v>3862</v>
      </c>
      <c r="B291" s="65" t="s">
        <v>574</v>
      </c>
      <c r="C291" s="247" t="s">
        <v>575</v>
      </c>
      <c r="D291" s="194">
        <v>61807.3</v>
      </c>
      <c r="E291" s="194">
        <v>254536.34</v>
      </c>
      <c r="F291" s="45">
        <f t="shared" si="66"/>
        <v>411.82245462914568</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4736601.08</v>
      </c>
      <c r="E299" s="60">
        <f>E152-E297+E298</f>
        <v>5942259.7600000007</v>
      </c>
      <c r="F299" s="45">
        <f t="shared" si="68"/>
        <v>125.4540895388218</v>
      </c>
    </row>
    <row r="300" spans="1:6" ht="12.75" customHeight="1" x14ac:dyDescent="0.2">
      <c r="A300" s="63" t="s">
        <v>582</v>
      </c>
      <c r="B300" s="64" t="s">
        <v>593</v>
      </c>
      <c r="C300" s="247" t="s">
        <v>594</v>
      </c>
      <c r="D300" s="60">
        <f>IF(D6&gt;=D299,D6-D299,0)</f>
        <v>3224580.0199999996</v>
      </c>
      <c r="E300" s="60">
        <f>IF(E6&gt;=E299,E6-E299,0)</f>
        <v>2913491.9399999985</v>
      </c>
      <c r="F300" s="45">
        <f t="shared" si="68"/>
        <v>90.352601638956969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705301.47</v>
      </c>
      <c r="E302" s="194">
        <v>1433512.26</v>
      </c>
      <c r="F302" s="45">
        <f t="shared" si="68"/>
        <v>203.24815996768021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207411.66</v>
      </c>
      <c r="E304" s="194">
        <v>267479.32</v>
      </c>
      <c r="F304" s="45">
        <f t="shared" si="68"/>
        <v>128.96059941856691</v>
      </c>
    </row>
    <row r="305" spans="1:6" ht="12" x14ac:dyDescent="0.2">
      <c r="A305" s="63">
        <v>9661</v>
      </c>
      <c r="B305" s="220" t="s">
        <v>603</v>
      </c>
      <c r="C305" s="247" t="s">
        <v>604</v>
      </c>
      <c r="D305" s="194">
        <v>2697.27</v>
      </c>
      <c r="E305" s="194">
        <v>1018.59</v>
      </c>
      <c r="F305" s="45">
        <f t="shared" si="68"/>
        <v>37.763738891545898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125149.16</v>
      </c>
      <c r="E308" s="60">
        <f t="shared" si="71"/>
        <v>63617.05</v>
      </c>
      <c r="F308" s="45">
        <f t="shared" ref="F308:F428" si="72">IF(D308&lt;&gt;0,IF(E308/D308&gt;=100,"&gt;&gt;100",E308/D308*100),"-")</f>
        <v>50.832982019216111</v>
      </c>
    </row>
    <row r="309" spans="1:6" ht="12.75" customHeight="1" x14ac:dyDescent="0.2">
      <c r="A309" s="63">
        <v>71</v>
      </c>
      <c r="B309" s="64" t="s">
        <v>610</v>
      </c>
      <c r="C309" s="247" t="s">
        <v>611</v>
      </c>
      <c r="D309" s="60">
        <f t="shared" ref="D309:E309" si="73">D310+D314</f>
        <v>117343.89</v>
      </c>
      <c r="E309" s="60">
        <f t="shared" si="73"/>
        <v>43935.98</v>
      </c>
      <c r="F309" s="45">
        <f t="shared" si="72"/>
        <v>37.442068777505163</v>
      </c>
    </row>
    <row r="310" spans="1:6" ht="24" x14ac:dyDescent="0.2">
      <c r="A310" s="63">
        <v>711</v>
      </c>
      <c r="B310" s="64" t="s">
        <v>612</v>
      </c>
      <c r="C310" s="247" t="s">
        <v>613</v>
      </c>
      <c r="D310" s="60">
        <f t="shared" ref="D310:E310" si="74">SUM(D311:D313)</f>
        <v>117343.89</v>
      </c>
      <c r="E310" s="60">
        <f t="shared" si="74"/>
        <v>43935.98</v>
      </c>
      <c r="F310" s="45">
        <f t="shared" si="72"/>
        <v>37.442068777505163</v>
      </c>
    </row>
    <row r="311" spans="1:6" ht="12.75" customHeight="1" x14ac:dyDescent="0.2">
      <c r="A311" s="63">
        <v>7111</v>
      </c>
      <c r="B311" s="64" t="s">
        <v>614</v>
      </c>
      <c r="C311" s="247" t="s">
        <v>615</v>
      </c>
      <c r="D311" s="194">
        <v>117343.89</v>
      </c>
      <c r="E311" s="194">
        <v>43935.98</v>
      </c>
      <c r="F311" s="45">
        <f t="shared" si="72"/>
        <v>37.442068777505163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7805.27</v>
      </c>
      <c r="E321" s="60">
        <f t="shared" si="76"/>
        <v>19681.07</v>
      </c>
      <c r="F321" s="45">
        <f t="shared" si="72"/>
        <v>252.15104666462528</v>
      </c>
    </row>
    <row r="322" spans="1:6" ht="12.75" customHeight="1" x14ac:dyDescent="0.2">
      <c r="A322" s="63">
        <v>721</v>
      </c>
      <c r="B322" s="64" t="s">
        <v>636</v>
      </c>
      <c r="C322" s="247" t="s">
        <v>637</v>
      </c>
      <c r="D322" s="60">
        <f t="shared" ref="D322:E322" si="77">SUM(D323:D326)</f>
        <v>7805.27</v>
      </c>
      <c r="E322" s="60">
        <f t="shared" si="77"/>
        <v>19681.07</v>
      </c>
      <c r="F322" s="45">
        <f t="shared" si="72"/>
        <v>252.15104666462528</v>
      </c>
    </row>
    <row r="323" spans="1:6" ht="12.75" customHeight="1" x14ac:dyDescent="0.2">
      <c r="A323" s="63">
        <v>7211</v>
      </c>
      <c r="B323" s="64" t="s">
        <v>638</v>
      </c>
      <c r="C323" s="247" t="s">
        <v>639</v>
      </c>
      <c r="D323" s="194">
        <v>7805.27</v>
      </c>
      <c r="E323" s="194">
        <v>19681.07</v>
      </c>
      <c r="F323" s="45">
        <f t="shared" si="72"/>
        <v>252.15104666462528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2620217.3699999996</v>
      </c>
      <c r="E360" s="60">
        <f t="shared" si="86"/>
        <v>10530963.060000001</v>
      </c>
      <c r="F360" s="45">
        <f t="shared" si="72"/>
        <v>401.91181008772571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2295041.2199999997</v>
      </c>
      <c r="E373" s="60">
        <f t="shared" si="90"/>
        <v>9117682.540000001</v>
      </c>
      <c r="F373" s="45">
        <f t="shared" si="72"/>
        <v>397.27750685018208</v>
      </c>
    </row>
    <row r="374" spans="1:6" ht="12.75" customHeight="1" x14ac:dyDescent="0.2">
      <c r="A374" s="63">
        <v>421</v>
      </c>
      <c r="B374" s="64" t="s">
        <v>732</v>
      </c>
      <c r="C374" s="247" t="s">
        <v>733</v>
      </c>
      <c r="D374" s="60">
        <f t="shared" ref="D374:E374" si="91">SUM(D375:D378)</f>
        <v>1960900.66</v>
      </c>
      <c r="E374" s="60">
        <f t="shared" si="91"/>
        <v>8377637.3900000006</v>
      </c>
      <c r="F374" s="45">
        <f t="shared" si="72"/>
        <v>427.23415626776324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1546871.96</v>
      </c>
      <c r="E376" s="194">
        <v>7492326.8799999999</v>
      </c>
      <c r="F376" s="45">
        <f t="shared" si="72"/>
        <v>484.35339664441261</v>
      </c>
    </row>
    <row r="377" spans="1:6" ht="12.75" customHeight="1" x14ac:dyDescent="0.2">
      <c r="A377" s="63">
        <v>4213</v>
      </c>
      <c r="B377" s="64" t="s">
        <v>642</v>
      </c>
      <c r="C377" s="247" t="s">
        <v>736</v>
      </c>
      <c r="D377" s="194">
        <v>371038.7</v>
      </c>
      <c r="E377" s="194">
        <v>780139.57</v>
      </c>
      <c r="F377" s="45">
        <f t="shared" si="72"/>
        <v>210.25827494544367</v>
      </c>
    </row>
    <row r="378" spans="1:6" ht="12.75" customHeight="1" x14ac:dyDescent="0.2">
      <c r="A378" s="63">
        <v>4214</v>
      </c>
      <c r="B378" s="64" t="s">
        <v>644</v>
      </c>
      <c r="C378" s="247" t="s">
        <v>737</v>
      </c>
      <c r="D378" s="194">
        <v>42990</v>
      </c>
      <c r="E378" s="194">
        <v>105170.94</v>
      </c>
      <c r="F378" s="45">
        <f t="shared" si="72"/>
        <v>244.64047452896023</v>
      </c>
    </row>
    <row r="379" spans="1:6" ht="12.75" customHeight="1" x14ac:dyDescent="0.2">
      <c r="A379" s="63">
        <v>422</v>
      </c>
      <c r="B379" s="64" t="s">
        <v>738</v>
      </c>
      <c r="C379" s="247" t="s">
        <v>739</v>
      </c>
      <c r="D379" s="60">
        <f t="shared" ref="D379:E379" si="92">SUM(D380:D387)</f>
        <v>231031.05000000002</v>
      </c>
      <c r="E379" s="60">
        <f t="shared" si="92"/>
        <v>486765.9</v>
      </c>
      <c r="F379" s="45">
        <f t="shared" si="72"/>
        <v>210.69284842881507</v>
      </c>
    </row>
    <row r="380" spans="1:6" ht="12.75" customHeight="1" x14ac:dyDescent="0.2">
      <c r="A380" s="63">
        <v>4221</v>
      </c>
      <c r="B380" s="64" t="s">
        <v>648</v>
      </c>
      <c r="C380" s="247" t="s">
        <v>740</v>
      </c>
      <c r="D380" s="194">
        <v>7626.8</v>
      </c>
      <c r="E380" s="194">
        <v>301555.95</v>
      </c>
      <c r="F380" s="45">
        <f t="shared" si="72"/>
        <v>3953.8987517700739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3162.5</v>
      </c>
      <c r="E382" s="194">
        <v>68693.710000000006</v>
      </c>
      <c r="F382" s="45">
        <f t="shared" si="72"/>
        <v>2172.1331225296444</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10015.299999999999</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210226.45</v>
      </c>
      <c r="E386" s="194">
        <v>116516.24</v>
      </c>
      <c r="F386" s="45">
        <f t="shared" si="72"/>
        <v>55.424158092380857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62375</v>
      </c>
      <c r="F388" s="45" t="str">
        <f t="shared" si="72"/>
        <v>-</v>
      </c>
    </row>
    <row r="389" spans="1:6" ht="12.75" customHeight="1" x14ac:dyDescent="0.2">
      <c r="A389" s="63">
        <v>4231</v>
      </c>
      <c r="B389" s="64" t="s">
        <v>666</v>
      </c>
      <c r="C389" s="247" t="s">
        <v>751</v>
      </c>
      <c r="D389" s="194">
        <v>0</v>
      </c>
      <c r="E389" s="194">
        <v>62375</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103109.51</v>
      </c>
      <c r="E401" s="60">
        <f t="shared" si="96"/>
        <v>190904.25</v>
      </c>
      <c r="F401" s="45">
        <f t="shared" si="72"/>
        <v>185.14708294123406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103109.51</v>
      </c>
      <c r="E405" s="194">
        <v>190904.25</v>
      </c>
      <c r="F405" s="45">
        <f t="shared" si="72"/>
        <v>185.14708294123406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325176.15000000002</v>
      </c>
      <c r="E412" s="60">
        <f t="shared" si="100"/>
        <v>1413280.52</v>
      </c>
      <c r="F412" s="45">
        <f t="shared" si="72"/>
        <v>434.61998058590706</v>
      </c>
    </row>
    <row r="413" spans="1:6" ht="12.75" customHeight="1" x14ac:dyDescent="0.2">
      <c r="A413" s="63">
        <v>451</v>
      </c>
      <c r="B413" s="64" t="s">
        <v>785</v>
      </c>
      <c r="C413" s="247" t="s">
        <v>786</v>
      </c>
      <c r="D413" s="194">
        <v>242682.17</v>
      </c>
      <c r="E413" s="194">
        <v>1387249.27</v>
      </c>
      <c r="F413" s="45">
        <f t="shared" si="72"/>
        <v>571.63213515026666</v>
      </c>
    </row>
    <row r="414" spans="1:6" ht="12.75" customHeight="1" x14ac:dyDescent="0.2">
      <c r="A414" s="63">
        <v>452</v>
      </c>
      <c r="B414" s="64" t="s">
        <v>787</v>
      </c>
      <c r="C414" s="247" t="s">
        <v>788</v>
      </c>
      <c r="D414" s="194">
        <v>82493.98</v>
      </c>
      <c r="E414" s="194">
        <v>26031.25</v>
      </c>
      <c r="F414" s="45">
        <f t="shared" si="72"/>
        <v>31.555332886108783</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2495068.2099999995</v>
      </c>
      <c r="E418" s="60">
        <f t="shared" si="102"/>
        <v>10467346.01</v>
      </c>
      <c r="F418" s="45">
        <f t="shared" si="72"/>
        <v>419.52143705121398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111001.55</v>
      </c>
      <c r="E421" s="194">
        <v>307470.67</v>
      </c>
      <c r="F421" s="45">
        <f t="shared" si="72"/>
        <v>276.99673563116909</v>
      </c>
    </row>
    <row r="422" spans="1:6" ht="12.75" customHeight="1" x14ac:dyDescent="0.2">
      <c r="A422" s="63" t="s">
        <v>582</v>
      </c>
      <c r="B422" s="64" t="s">
        <v>803</v>
      </c>
      <c r="C422" s="247" t="s">
        <v>804</v>
      </c>
      <c r="D422" s="60">
        <f>D6+D308</f>
        <v>8086330.2599999998</v>
      </c>
      <c r="E422" s="60">
        <f>E6+E308</f>
        <v>8919368.75</v>
      </c>
      <c r="F422" s="45">
        <f t="shared" si="72"/>
        <v>110.30181136826336</v>
      </c>
    </row>
    <row r="423" spans="1:6" ht="12.75" customHeight="1" x14ac:dyDescent="0.2">
      <c r="A423" s="63" t="s">
        <v>582</v>
      </c>
      <c r="B423" s="64" t="s">
        <v>805</v>
      </c>
      <c r="C423" s="247" t="s">
        <v>806</v>
      </c>
      <c r="D423" s="60">
        <f t="shared" ref="D423:E423" si="103">D299+D360</f>
        <v>7356818.4499999993</v>
      </c>
      <c r="E423" s="60">
        <f t="shared" si="103"/>
        <v>16473222.82</v>
      </c>
      <c r="F423" s="45">
        <f t="shared" si="72"/>
        <v>223.91775645897587</v>
      </c>
    </row>
    <row r="424" spans="1:6" ht="12.75" customHeight="1" x14ac:dyDescent="0.2">
      <c r="A424" s="63" t="s">
        <v>582</v>
      </c>
      <c r="B424" s="64" t="s">
        <v>807</v>
      </c>
      <c r="C424" s="247" t="s">
        <v>808</v>
      </c>
      <c r="D424" s="60">
        <f t="shared" ref="D424:E424" si="104">IF(D422&gt;=D423,D422-D423,0)</f>
        <v>729511.81000000052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7553854.0700000003</v>
      </c>
      <c r="F425" s="45" t="str">
        <f t="shared" si="72"/>
        <v>-</v>
      </c>
    </row>
    <row r="426" spans="1:6" ht="12.75" customHeight="1" x14ac:dyDescent="0.2">
      <c r="A426" s="251" t="s">
        <v>811</v>
      </c>
      <c r="B426" s="183" t="s">
        <v>812</v>
      </c>
      <c r="C426" s="252" t="s">
        <v>813</v>
      </c>
      <c r="D426" s="60">
        <f t="shared" ref="D426:E426" si="106">IF(D302-D303+D419-D420&gt;=0,D302-D303+D419-D420,0)</f>
        <v>705301.47</v>
      </c>
      <c r="E426" s="60">
        <f t="shared" si="106"/>
        <v>1433512.26</v>
      </c>
      <c r="F426" s="45">
        <f t="shared" si="72"/>
        <v>203.24815996768021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318413.21000000002</v>
      </c>
      <c r="E428" s="81">
        <f t="shared" si="108"/>
        <v>574949.99</v>
      </c>
      <c r="F428" s="61">
        <f t="shared" si="72"/>
        <v>180.56725410355932</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779076.92</v>
      </c>
      <c r="E430" s="60">
        <f>E431+E466+E479+E491+E522</f>
        <v>3900000</v>
      </c>
      <c r="F430" s="45">
        <f t="shared" ref="F430:F651" si="109">IF(D430&lt;&gt;0,IF(E430/D430&gt;=100,"&gt;&gt;100",E430/D430*100),"-")</f>
        <v>500.59241903867456</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779076.92</v>
      </c>
      <c r="E491" s="60">
        <f t="shared" si="126"/>
        <v>3900000</v>
      </c>
      <c r="F491" s="45">
        <f t="shared" si="109"/>
        <v>500.59241903867456</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779076.92</v>
      </c>
      <c r="E502" s="60">
        <f t="shared" si="129"/>
        <v>3900000</v>
      </c>
      <c r="F502" s="45">
        <f t="shared" si="109"/>
        <v>500.59241903867456</v>
      </c>
    </row>
    <row r="503" spans="1:6" ht="12.75" customHeight="1" x14ac:dyDescent="0.2">
      <c r="A503" s="63">
        <v>8443</v>
      </c>
      <c r="B503" s="64" t="s">
        <v>966</v>
      </c>
      <c r="C503" s="247" t="s">
        <v>967</v>
      </c>
      <c r="D503" s="194">
        <v>779076.92</v>
      </c>
      <c r="E503" s="194">
        <v>3900000</v>
      </c>
      <c r="F503" s="45">
        <f t="shared" si="109"/>
        <v>500.59241903867456</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66350.28</v>
      </c>
      <c r="E535" s="60">
        <f>E536+E571+E584+E597+E629</f>
        <v>37105.519999999997</v>
      </c>
      <c r="F535" s="45">
        <f t="shared" si="109"/>
        <v>55.923682612944503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66350.28</v>
      </c>
      <c r="E597" s="60">
        <f t="shared" si="152"/>
        <v>37105.519999999997</v>
      </c>
      <c r="F597" s="45">
        <f t="shared" si="109"/>
        <v>55.923682612944503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37105.519999999997</v>
      </c>
      <c r="E603" s="60">
        <f t="shared" si="154"/>
        <v>37105.519999999997</v>
      </c>
      <c r="F603" s="45">
        <f t="shared" si="109"/>
        <v>100</v>
      </c>
    </row>
    <row r="604" spans="1:6" ht="12.75" customHeight="1" x14ac:dyDescent="0.2">
      <c r="A604" s="63">
        <v>5422</v>
      </c>
      <c r="B604" s="64" t="s">
        <v>1158</v>
      </c>
      <c r="C604" s="247" t="s">
        <v>1159</v>
      </c>
      <c r="D604" s="194">
        <v>37105.519999999997</v>
      </c>
      <c r="E604" s="194">
        <v>37105.519999999997</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29244.76</v>
      </c>
      <c r="E621" s="60">
        <f t="shared" si="158"/>
        <v>0</v>
      </c>
      <c r="F621" s="45">
        <f t="shared" si="109"/>
        <v>0</v>
      </c>
    </row>
    <row r="622" spans="1:6" ht="12.75" customHeight="1" x14ac:dyDescent="0.2">
      <c r="A622" s="63">
        <v>5471</v>
      </c>
      <c r="B622" s="64" t="s">
        <v>1194</v>
      </c>
      <c r="C622" s="247" t="s">
        <v>1195</v>
      </c>
      <c r="D622" s="194">
        <v>29244.76</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712726.64</v>
      </c>
      <c r="E639" s="60">
        <f>IF(E430-E535&gt;=0,E430-E535,0)</f>
        <v>3862894.48</v>
      </c>
      <c r="F639" s="45">
        <f t="shared" si="109"/>
        <v>541.9882270711812</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712726.64</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8865407.1799999997</v>
      </c>
      <c r="E643" s="60">
        <f>E422+E430</f>
        <v>12819368.75</v>
      </c>
      <c r="F643" s="45">
        <f t="shared" si="109"/>
        <v>144.59988683791059</v>
      </c>
    </row>
    <row r="644" spans="1:6" ht="12.75" customHeight="1" x14ac:dyDescent="0.2">
      <c r="A644" s="63" t="s">
        <v>582</v>
      </c>
      <c r="B644" s="64" t="s">
        <v>1238</v>
      </c>
      <c r="C644" s="247" t="s">
        <v>1239</v>
      </c>
      <c r="D644" s="60">
        <f>D423+D535</f>
        <v>7423168.7299999995</v>
      </c>
      <c r="E644" s="60">
        <f>E423+E535</f>
        <v>16510328.34</v>
      </c>
      <c r="F644" s="45">
        <f t="shared" si="109"/>
        <v>222.41618021257077</v>
      </c>
    </row>
    <row r="645" spans="1:6" ht="12.75" customHeight="1" x14ac:dyDescent="0.2">
      <c r="A645" s="63" t="s">
        <v>582</v>
      </c>
      <c r="B645" s="64" t="s">
        <v>1240</v>
      </c>
      <c r="C645" s="247" t="s">
        <v>1241</v>
      </c>
      <c r="D645" s="60">
        <f t="shared" ref="D645:E645" si="163">IF(D643&gt;=D644,D643-D644,0)</f>
        <v>1442238.4500000002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3690959.59</v>
      </c>
      <c r="F646" s="45" t="str">
        <f t="shared" si="109"/>
        <v>-</v>
      </c>
    </row>
    <row r="647" spans="1:6" ht="24" x14ac:dyDescent="0.2">
      <c r="A647" s="251" t="s">
        <v>1244</v>
      </c>
      <c r="B647" s="64" t="s">
        <v>1245</v>
      </c>
      <c r="C647" s="252" t="s">
        <v>1244</v>
      </c>
      <c r="D647" s="60">
        <f>IF(D426-D427+D641-D642&gt;=0,D426-D427+D641-D642,0)</f>
        <v>705301.47</v>
      </c>
      <c r="E647" s="60">
        <f>IF(E426-E427+E641-E642&gt;=0,E426-E427+E641-E642,0)</f>
        <v>2146238.9</v>
      </c>
      <c r="F647" s="45">
        <f t="shared" si="109"/>
        <v>304.30092539010303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2147539.92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1544720.69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913019.34</v>
      </c>
      <c r="E653" s="194">
        <v>2671886.41</v>
      </c>
      <c r="F653" s="45">
        <f t="shared" ref="F653:F740" si="167">IF(D653&lt;&gt;0,IF(E653/D653&gt;=100,"&gt;&gt;100",E653/D653*100),"-")</f>
        <v>292.64291488064214</v>
      </c>
    </row>
    <row r="654" spans="1:6" ht="12.75" customHeight="1" x14ac:dyDescent="0.2">
      <c r="A654" s="63" t="s">
        <v>1257</v>
      </c>
      <c r="B654" s="64" t="s">
        <v>1258</v>
      </c>
      <c r="C654" s="247" t="s">
        <v>1257</v>
      </c>
      <c r="D654" s="194">
        <v>8834035.0299999993</v>
      </c>
      <c r="E654" s="194">
        <v>9922704.0600000005</v>
      </c>
      <c r="F654" s="45">
        <f t="shared" si="167"/>
        <v>112.3235761042709</v>
      </c>
    </row>
    <row r="655" spans="1:6" ht="12.75" customHeight="1" x14ac:dyDescent="0.2">
      <c r="A655" s="63" t="s">
        <v>1259</v>
      </c>
      <c r="B655" s="64" t="s">
        <v>1260</v>
      </c>
      <c r="C655" s="247" t="s">
        <v>1259</v>
      </c>
      <c r="D655" s="194">
        <v>7075167.96</v>
      </c>
      <c r="E655" s="194">
        <v>11091432.710000001</v>
      </c>
      <c r="F655" s="45">
        <f t="shared" si="167"/>
        <v>156.76564532045401</v>
      </c>
    </row>
    <row r="656" spans="1:6" ht="24" x14ac:dyDescent="0.2">
      <c r="A656" s="63">
        <v>11</v>
      </c>
      <c r="B656" s="64" t="s">
        <v>1261</v>
      </c>
      <c r="C656" s="247" t="s">
        <v>1262</v>
      </c>
      <c r="D656" s="60">
        <f t="shared" ref="D656:E656" si="168">+D653+D654-D655</f>
        <v>2671886.4099999992</v>
      </c>
      <c r="E656" s="60">
        <f t="shared" si="168"/>
        <v>1503157.7599999998</v>
      </c>
      <c r="F656" s="45">
        <f t="shared" si="167"/>
        <v>56.258295800830851</v>
      </c>
    </row>
    <row r="657" spans="1:6" ht="24" x14ac:dyDescent="0.2">
      <c r="A657" s="63" t="s">
        <v>582</v>
      </c>
      <c r="B657" s="64" t="s">
        <v>1263</v>
      </c>
      <c r="C657" s="247" t="s">
        <v>1264</v>
      </c>
      <c r="D657" s="253">
        <v>35</v>
      </c>
      <c r="E657" s="253">
        <v>48</v>
      </c>
      <c r="F657" s="45">
        <f t="shared" si="167"/>
        <v>137.14285714285714</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24</v>
      </c>
      <c r="E659" s="253">
        <v>42</v>
      </c>
      <c r="F659" s="45">
        <f t="shared" si="167"/>
        <v>175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51524.43</v>
      </c>
      <c r="E661" s="194">
        <v>64613.2</v>
      </c>
      <c r="F661" s="45">
        <f t="shared" si="167"/>
        <v>125.40303696712414</v>
      </c>
    </row>
    <row r="662" spans="1:6" ht="12.75" customHeight="1" x14ac:dyDescent="0.2">
      <c r="A662" s="70">
        <v>61315</v>
      </c>
      <c r="B662" s="65" t="s">
        <v>1274</v>
      </c>
      <c r="C662" s="278" t="s">
        <v>1275</v>
      </c>
      <c r="D662" s="192">
        <v>1683.63</v>
      </c>
      <c r="E662" s="192">
        <v>1822.37</v>
      </c>
      <c r="F662" s="71">
        <f t="shared" si="167"/>
        <v>108.24052790696292</v>
      </c>
    </row>
    <row r="663" spans="1:6" ht="12.75" customHeight="1" x14ac:dyDescent="0.2">
      <c r="A663" s="70">
        <v>61316</v>
      </c>
      <c r="B663" s="65" t="s">
        <v>1276</v>
      </c>
      <c r="C663" s="277" t="s">
        <v>1277</v>
      </c>
      <c r="D663" s="192"/>
      <c r="E663" s="192">
        <v>5813.29</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1476484.69</v>
      </c>
      <c r="E669" s="194">
        <v>472385.98</v>
      </c>
      <c r="F669" s="45">
        <f t="shared" si="167"/>
        <v>31.99396398753041</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110500</v>
      </c>
      <c r="E673" s="194">
        <v>389490.53</v>
      </c>
      <c r="F673" s="45">
        <f t="shared" si="167"/>
        <v>352.48011764705882</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24094.959999999999</v>
      </c>
      <c r="E677" s="192">
        <v>0</v>
      </c>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228346.69</v>
      </c>
      <c r="E681" s="192">
        <v>728673.56</v>
      </c>
      <c r="F681" s="71">
        <f t="shared" si="167"/>
        <v>319.10843989023886</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401645.36</v>
      </c>
      <c r="E702" s="192">
        <v>509288.02</v>
      </c>
      <c r="F702" s="71">
        <f t="shared" si="167"/>
        <v>126.80042413536161</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1966440.35</v>
      </c>
      <c r="E706" s="192">
        <v>1944515.92</v>
      </c>
      <c r="F706" s="71">
        <f t="shared" si="167"/>
        <v>98.88507017260909</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25701.02</v>
      </c>
      <c r="E734" s="192">
        <v>35155.94</v>
      </c>
      <c r="F734" s="71">
        <f t="shared" si="167"/>
        <v>136.78811191151169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4845</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4592.63</v>
      </c>
      <c r="E738" s="194">
        <v>4452.3900000000003</v>
      </c>
      <c r="F738" s="45">
        <f t="shared" si="167"/>
        <v>96.946411968741231</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17715</v>
      </c>
      <c r="E741" s="192">
        <v>38697.64</v>
      </c>
      <c r="F741" s="71">
        <f t="shared" ref="F741:F1006" si="169">IF(D741&lt;&gt;0,IF(E741/D741&gt;=100,"&gt;&gt;100",E741/D741*100),"-")</f>
        <v>218.44561106407002</v>
      </c>
    </row>
    <row r="742" spans="1:6" ht="12.75" customHeight="1" x14ac:dyDescent="0.2">
      <c r="A742" s="70" t="s">
        <v>1414</v>
      </c>
      <c r="B742" s="65" t="s">
        <v>1415</v>
      </c>
      <c r="C742" s="278" t="s">
        <v>1414</v>
      </c>
      <c r="D742" s="192">
        <v>559.14</v>
      </c>
      <c r="E742" s="192">
        <v>549.98</v>
      </c>
      <c r="F742" s="71">
        <f t="shared" si="169"/>
        <v>98.361769860857748</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6508.66</v>
      </c>
      <c r="E759" s="194">
        <v>34082.78</v>
      </c>
      <c r="F759" s="45">
        <f t="shared" si="169"/>
        <v>523.65279489172883</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43893.43</v>
      </c>
      <c r="E777" s="192">
        <v>48076.15</v>
      </c>
      <c r="F777" s="71">
        <f t="shared" si="169"/>
        <v>109.52926212419489</v>
      </c>
    </row>
    <row r="778" spans="1:6" ht="12.75" customHeight="1" x14ac:dyDescent="0.2">
      <c r="A778" s="70">
        <v>35232</v>
      </c>
      <c r="B778" s="65" t="s">
        <v>1486</v>
      </c>
      <c r="C778" s="278" t="s">
        <v>1487</v>
      </c>
      <c r="D778" s="192">
        <v>32172</v>
      </c>
      <c r="E778" s="192">
        <v>37864.68</v>
      </c>
      <c r="F778" s="71">
        <f t="shared" si="169"/>
        <v>117.69451697127937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125371.28</v>
      </c>
      <c r="E792" s="192">
        <v>289878.86</v>
      </c>
      <c r="F792" s="71">
        <f t="shared" si="169"/>
        <v>231.21632003757159</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12679.69</v>
      </c>
      <c r="E843" s="194">
        <v>19704.080000000002</v>
      </c>
      <c r="F843" s="45">
        <f t="shared" si="169"/>
        <v>155.39875186223006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31080</v>
      </c>
      <c r="E846" s="194">
        <v>40000</v>
      </c>
      <c r="F846" s="45">
        <f t="shared" si="169"/>
        <v>128.70012870012872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173030.76</v>
      </c>
      <c r="E850" s="194">
        <v>257991.64</v>
      </c>
      <c r="F850" s="45">
        <f t="shared" si="169"/>
        <v>149.10160482448322</v>
      </c>
    </row>
    <row r="851" spans="1:6" ht="12.75" customHeight="1" x14ac:dyDescent="0.2">
      <c r="A851" s="63">
        <v>37221</v>
      </c>
      <c r="B851" s="64" t="s">
        <v>1631</v>
      </c>
      <c r="C851" s="247" t="s">
        <v>1632</v>
      </c>
      <c r="D851" s="194">
        <v>21735.200000000001</v>
      </c>
      <c r="E851" s="194">
        <v>9135.6</v>
      </c>
      <c r="F851" s="45">
        <f t="shared" si="169"/>
        <v>42.031359269755974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54229.15</v>
      </c>
      <c r="E855" s="194">
        <v>53763.5</v>
      </c>
      <c r="F855" s="45">
        <f t="shared" si="169"/>
        <v>99.141328971595527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53749.54</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61807.3</v>
      </c>
      <c r="E861" s="194">
        <v>254536.34</v>
      </c>
      <c r="F861" s="45">
        <f t="shared" si="169"/>
        <v>411.82245462914568</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779076.92</v>
      </c>
      <c r="E913" s="192">
        <v>3900000</v>
      </c>
      <c r="F913" s="71">
        <f t="shared" si="169"/>
        <v>500.59241903867456</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37105.519999999997</v>
      </c>
      <c r="E974" s="192">
        <v>37105.519999999997</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29244.76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25201685.879999999</v>
      </c>
      <c r="E6" s="180">
        <f t="shared" si="0"/>
        <v>34419364.539999999</v>
      </c>
      <c r="F6" s="181">
        <f t="shared" ref="F6:F298" si="1">IF(D6&gt;0,IF(E6/D6&gt;=100,"&gt;&gt;100",E6/D6*100),"-")</f>
        <v>136.57564301011755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19631372.879999999</v>
      </c>
      <c r="E7" s="79">
        <f t="shared" si="2"/>
        <v>29784936.039999999</v>
      </c>
      <c r="F7" s="71">
        <f t="shared" si="1"/>
        <v>151.72110591584871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4789143.2</v>
      </c>
      <c r="E8" s="79">
        <f>E9+E10-E11</f>
        <v>5043679.54</v>
      </c>
      <c r="F8" s="71">
        <f t="shared" si="1"/>
        <v>105.31486174813065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3303030.15</v>
      </c>
      <c r="E9" s="192">
        <v>3303030.15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1486113.05</v>
      </c>
      <c r="E10" s="192">
        <v>1740649.39</v>
      </c>
      <c r="F10" s="71">
        <f t="shared" si="1"/>
        <v>117.12765660728166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12921329.559999999</v>
      </c>
      <c r="E12" s="79">
        <f t="shared" si="3"/>
        <v>13265686.220000003</v>
      </c>
      <c r="F12" s="71">
        <f t="shared" si="1"/>
        <v>102.66502497595924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11948200.209999999</v>
      </c>
      <c r="E13" s="79">
        <f t="shared" si="4"/>
        <v>12183518.440000001</v>
      </c>
      <c r="F13" s="71">
        <f t="shared" si="1"/>
        <v>101.96948683369946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240959.23</v>
      </c>
      <c r="E14" s="192">
        <v>240959.23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6994640</v>
      </c>
      <c r="E15" s="192">
        <v>7304572.8700000001</v>
      </c>
      <c r="F15" s="71">
        <f t="shared" si="1"/>
        <v>104.4310053126394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3910888.04</v>
      </c>
      <c r="E16" s="192">
        <v>4178808.68</v>
      </c>
      <c r="F16" s="71">
        <f t="shared" si="1"/>
        <v>106.85063436385154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4795250.95</v>
      </c>
      <c r="E17" s="192">
        <v>4914599.3899999997</v>
      </c>
      <c r="F17" s="71">
        <f t="shared" si="1"/>
        <v>102.48888830312414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3993538.01</v>
      </c>
      <c r="E18" s="192">
        <v>4455421.7300000004</v>
      </c>
      <c r="F18" s="71">
        <f t="shared" si="1"/>
        <v>111.56577748461196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381314.0399999998</v>
      </c>
      <c r="E19" s="79">
        <f t="shared" si="5"/>
        <v>462546.26999999979</v>
      </c>
      <c r="F19" s="71">
        <f t="shared" si="1"/>
        <v>121.30323604134796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269740.18</v>
      </c>
      <c r="E20" s="192">
        <v>296113.93</v>
      </c>
      <c r="F20" s="71">
        <f t="shared" si="1"/>
        <v>109.77746437330916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14930.2</v>
      </c>
      <c r="E21" s="192">
        <v>14930.2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18130.52</v>
      </c>
      <c r="E22" s="192">
        <v>69725.48</v>
      </c>
      <c r="F22" s="71">
        <f t="shared" si="1"/>
        <v>384.57518041402011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16964.05</v>
      </c>
      <c r="E24" s="192">
        <v>16964.05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11599.97</v>
      </c>
      <c r="E25" s="192">
        <v>11599.97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1113297.4099999999</v>
      </c>
      <c r="E26" s="192">
        <v>1187818.95</v>
      </c>
      <c r="F26" s="71">
        <f t="shared" si="1"/>
        <v>106.69376748123398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1063348.29</v>
      </c>
      <c r="E28" s="192">
        <v>1134606.31</v>
      </c>
      <c r="F28" s="71">
        <f t="shared" si="1"/>
        <v>106.70128693205498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55440.080000000016</v>
      </c>
      <c r="E29" s="79">
        <f t="shared" si="6"/>
        <v>93095.88</v>
      </c>
      <c r="F29" s="71">
        <f t="shared" si="1"/>
        <v>167.92161916072268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406837.76000000001</v>
      </c>
      <c r="E30" s="192">
        <v>469212.76</v>
      </c>
      <c r="F30" s="71">
        <f t="shared" si="1"/>
        <v>115.33166439614651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351397.68</v>
      </c>
      <c r="E34" s="192">
        <v>376116.88</v>
      </c>
      <c r="F34" s="71">
        <f t="shared" si="1"/>
        <v>107.03453705215129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536375.23</v>
      </c>
      <c r="E45" s="79">
        <f t="shared" si="9"/>
        <v>526525.63</v>
      </c>
      <c r="F45" s="71">
        <f t="shared" si="1"/>
        <v>98.163673590967278</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77562.539999999994</v>
      </c>
      <c r="E47" s="192">
        <v>77562.539999999994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504325.33</v>
      </c>
      <c r="E49" s="192">
        <v>507756.58</v>
      </c>
      <c r="F49" s="71">
        <f t="shared" si="1"/>
        <v>100.68036439890892</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45512.639999999999</v>
      </c>
      <c r="E50" s="192">
        <v>58793.49</v>
      </c>
      <c r="F50" s="71">
        <f t="shared" si="1"/>
        <v>129.1805748908435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57766.25</v>
      </c>
      <c r="E54" s="192">
        <v>64425.4</v>
      </c>
      <c r="F54" s="71">
        <f t="shared" si="1"/>
        <v>111.52775193127475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57766.25</v>
      </c>
      <c r="E55" s="192">
        <v>64425.4</v>
      </c>
      <c r="F55" s="71">
        <f t="shared" si="1"/>
        <v>111.52775193127475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1920900.12</v>
      </c>
      <c r="E56" s="79">
        <f t="shared" si="11"/>
        <v>11475570.279999999</v>
      </c>
      <c r="F56" s="71">
        <f t="shared" si="1"/>
        <v>597.40588073886943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1920900.12</v>
      </c>
      <c r="E57" s="192">
        <v>11475570.279999999</v>
      </c>
      <c r="F57" s="71">
        <f t="shared" si="1"/>
        <v>597.40588073886943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5570313</v>
      </c>
      <c r="E69" s="79">
        <f>E70+E82+E88+E119+E135+E147+E165+E171</f>
        <v>4634428.5</v>
      </c>
      <c r="F69" s="71">
        <f t="shared" si="1"/>
        <v>83.198708941490366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2671886.41</v>
      </c>
      <c r="E70" s="79">
        <f t="shared" si="12"/>
        <v>1503157.76</v>
      </c>
      <c r="F70" s="71">
        <f t="shared" si="1"/>
        <v>56.258295800830837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2671886.41</v>
      </c>
      <c r="E71" s="79">
        <f t="shared" si="13"/>
        <v>1503157.76</v>
      </c>
      <c r="F71" s="71">
        <f t="shared" si="1"/>
        <v>56.258295800830837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2671886.41</v>
      </c>
      <c r="E73" s="192">
        <v>1503157.76</v>
      </c>
      <c r="F73" s="71">
        <f t="shared" si="1"/>
        <v>56.258295800830837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14634.3</v>
      </c>
      <c r="E82" s="79">
        <f>SUM(E83:E85)-E86+E87</f>
        <v>23414.36</v>
      </c>
      <c r="F82" s="71">
        <f t="shared" si="1"/>
        <v>159.99644670397629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14634.3</v>
      </c>
      <c r="E87" s="192">
        <v>23414.36</v>
      </c>
      <c r="F87" s="71">
        <f t="shared" si="1"/>
        <v>159.99644670397629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32917.43</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32917.43</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32917.43</v>
      </c>
      <c r="E90" s="192"/>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24782.080000000002</v>
      </c>
      <c r="E119" s="79">
        <f t="shared" si="18"/>
        <v>24782.080000000002</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24782.080000000002</v>
      </c>
      <c r="E120" s="79">
        <f t="shared" si="19"/>
        <v>24782.080000000002</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24782.080000000002</v>
      </c>
      <c r="E124" s="192">
        <v>24782.080000000002</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2507691.29</v>
      </c>
      <c r="E135" s="79">
        <f t="shared" si="21"/>
        <v>2507691.29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2507691.29</v>
      </c>
      <c r="E136" s="79">
        <f t="shared" si="22"/>
        <v>2507691.29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2507691.29</v>
      </c>
      <c r="E142" s="192">
        <v>2507691.29</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207399.94</v>
      </c>
      <c r="E147" s="79">
        <f t="shared" si="24"/>
        <v>267912.33999999997</v>
      </c>
      <c r="F147" s="71">
        <f t="shared" si="1"/>
        <v>129.17667189296196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15235.96</v>
      </c>
      <c r="E148" s="192">
        <v>24828.35</v>
      </c>
      <c r="F148" s="71">
        <f t="shared" si="1"/>
        <v>162.95888148826853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551.23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551.23</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35791.879999999997</v>
      </c>
      <c r="E159" s="192">
        <v>29100.82</v>
      </c>
      <c r="F159" s="71">
        <f t="shared" si="1"/>
        <v>81.305648096719153</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219642.82</v>
      </c>
      <c r="E160" s="192">
        <v>328018.96999999997</v>
      </c>
      <c r="F160" s="71">
        <f t="shared" si="1"/>
        <v>149.34199533588213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3999.54</v>
      </c>
      <c r="E161" s="192">
        <v>1988.23</v>
      </c>
      <c r="F161" s="71">
        <f t="shared" si="1"/>
        <v>49.711466818684144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200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2328.6799999999998</v>
      </c>
      <c r="E163" s="192">
        <v>2302.14</v>
      </c>
      <c r="F163" s="71">
        <f t="shared" si="1"/>
        <v>98.860298538227667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69598.94</v>
      </c>
      <c r="E164" s="192">
        <v>119077.4</v>
      </c>
      <c r="F164" s="71">
        <f t="shared" si="1"/>
        <v>171.09082408438979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111001.54999999999</v>
      </c>
      <c r="E165" s="79">
        <f t="shared" si="26"/>
        <v>307470.67000000004</v>
      </c>
      <c r="F165" s="71">
        <f t="shared" si="1"/>
        <v>276.9967356311692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140217.99</v>
      </c>
      <c r="E166" s="192">
        <v>304920.2</v>
      </c>
      <c r="F166" s="71">
        <f t="shared" si="1"/>
        <v>217.46153970685219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11153.59</v>
      </c>
      <c r="E167" s="192">
        <v>7342.15</v>
      </c>
      <c r="F167" s="71">
        <f t="shared" si="1"/>
        <v>65.827684180609111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40370.03</v>
      </c>
      <c r="E170" s="192">
        <v>4791.68</v>
      </c>
      <c r="F170" s="71">
        <f t="shared" si="1"/>
        <v>11.869399155759854</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25201685.879999995</v>
      </c>
      <c r="E176" s="79">
        <f>E177+E251</f>
        <v>34419364.540000007</v>
      </c>
      <c r="F176" s="71">
        <f t="shared" si="1"/>
        <v>136.5756430101176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1485864.7199999997</v>
      </c>
      <c r="E177" s="79">
        <f>E178+E197+E203+E219+E247+E248</f>
        <v>7848598.5300000012</v>
      </c>
      <c r="F177" s="71">
        <f t="shared" si="1"/>
        <v>528.21757084319245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380788.19999999995</v>
      </c>
      <c r="E178" s="79">
        <f>SUM(E179:E181)+E185+E186+SUM(E194:E196)</f>
        <v>574852.79</v>
      </c>
      <c r="F178" s="71">
        <f t="shared" si="1"/>
        <v>150.96391905001261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68120.36</v>
      </c>
      <c r="E179" s="192">
        <v>77302.61</v>
      </c>
      <c r="F179" s="71">
        <f t="shared" si="1"/>
        <v>113.47945019668128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108557.75</v>
      </c>
      <c r="E180" s="192">
        <v>169304.94</v>
      </c>
      <c r="F180" s="71">
        <f t="shared" si="1"/>
        <v>155.95840923379492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2207.96</v>
      </c>
      <c r="E181" s="79">
        <f t="shared" si="28"/>
        <v>16223.48</v>
      </c>
      <c r="F181" s="71">
        <f t="shared" si="1"/>
        <v>734.77236906465691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1868.38</v>
      </c>
      <c r="E183" s="192">
        <v>15906.15</v>
      </c>
      <c r="F183" s="71">
        <f t="shared" si="1"/>
        <v>851.33377578436932</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339.58</v>
      </c>
      <c r="E184" s="192">
        <v>317.33</v>
      </c>
      <c r="F184" s="71">
        <f t="shared" si="1"/>
        <v>93.447788444549147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398</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8809.2900000000009</v>
      </c>
      <c r="E194" s="192">
        <v>15848.57</v>
      </c>
      <c r="F194" s="71">
        <f t="shared" si="1"/>
        <v>179.9074613277574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294978.86</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193092.84</v>
      </c>
      <c r="E196" s="192">
        <v>796.33</v>
      </c>
      <c r="F196" s="71">
        <f t="shared" si="1"/>
        <v>0.41240783449039331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223959.44</v>
      </c>
      <c r="E197" s="79">
        <f>SUM(E198:E202)</f>
        <v>2265522.5500000003</v>
      </c>
      <c r="F197" s="71">
        <f t="shared" si="1"/>
        <v>1011.5771632577757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223959.44</v>
      </c>
      <c r="E199" s="192">
        <v>2113926.4900000002</v>
      </c>
      <c r="F199" s="71">
        <f t="shared" ref="F199:F202" si="30">IF(D199&gt;0,IF(E199/D199&gt;=100,"&gt;&gt;100",E199/D199*100),"-")</f>
        <v>943.88809420134305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151596.06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881117.08</v>
      </c>
      <c r="E219" s="79">
        <f t="shared" si="34"/>
        <v>4744011.6100000003</v>
      </c>
      <c r="F219" s="71">
        <f t="shared" si="1"/>
        <v>538.40876742509636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881117.08</v>
      </c>
      <c r="E220" s="79">
        <f t="shared" si="35"/>
        <v>4744011.6100000003</v>
      </c>
      <c r="F220" s="71">
        <f t="shared" si="1"/>
        <v>538.40876742509636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881117.08</v>
      </c>
      <c r="E227" s="192">
        <v>4744011.6100000003</v>
      </c>
      <c r="F227" s="71">
        <f t="shared" si="1"/>
        <v>538.40876742509636</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264211.58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23715821.159999996</v>
      </c>
      <c r="E251" s="79">
        <f>+E252+E255-E264+E274+E291</f>
        <v>26570766.010000005</v>
      </c>
      <c r="F251" s="71">
        <f t="shared" si="1"/>
        <v>112.03814462395789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21249868.029999997</v>
      </c>
      <c r="E252" s="79">
        <f>E253-E254</f>
        <v>27540536.710000001</v>
      </c>
      <c r="F252" s="71">
        <f t="shared" si="1"/>
        <v>129.6033305765429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22130985.129999999</v>
      </c>
      <c r="E253" s="192">
        <v>32284548.289999999</v>
      </c>
      <c r="F253" s="71">
        <f t="shared" si="1"/>
        <v>145.8793998566118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881117.1</v>
      </c>
      <c r="E254" s="192">
        <v>4744011.58</v>
      </c>
      <c r="F254" s="71">
        <f t="shared" si="1"/>
        <v>538.40875179927843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2147539.92</v>
      </c>
      <c r="E255" s="79">
        <f>E256-E260</f>
        <v>-1544720.6899999995</v>
      </c>
      <c r="F255" s="71">
        <f t="shared" si="1"/>
        <v>-71.929777677892929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2623117.04</v>
      </c>
      <c r="E256" s="79">
        <f>SUM(E257:E259)</f>
        <v>5859895.3100000005</v>
      </c>
      <c r="F256" s="71">
        <f t="shared" si="1"/>
        <v>223.39435185858122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1910390.4</v>
      </c>
      <c r="E257" s="192">
        <v>1284274.19</v>
      </c>
      <c r="F257" s="71">
        <f t="shared" si="1"/>
        <v>67.225745585823717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712726.64</v>
      </c>
      <c r="E259" s="192">
        <v>4575621.1200000001</v>
      </c>
      <c r="F259" s="71">
        <f t="shared" si="1"/>
        <v>641.9882270711812</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475577.12</v>
      </c>
      <c r="E260" s="79">
        <f>SUM(E261:E263)</f>
        <v>7404616</v>
      </c>
      <c r="F260" s="71">
        <f t="shared" si="1"/>
        <v>1556.9748183007628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475577.12</v>
      </c>
      <c r="E262" s="192">
        <v>7404616</v>
      </c>
      <c r="F262" s="71">
        <f t="shared" si="1"/>
        <v>1556.9748183007628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207411.65999999997</v>
      </c>
      <c r="E274" s="79">
        <f>SUM(E275:E277)+SUM(E286:E290)</f>
        <v>267479.32000000007</v>
      </c>
      <c r="F274" s="71">
        <f t="shared" si="1"/>
        <v>128.96059941856697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898.5</v>
      </c>
      <c r="E275" s="192">
        <v>1783.15</v>
      </c>
      <c r="F275" s="71">
        <f t="shared" ref="F275:F290" si="39">IF(D275&gt;0,IF(E275/D275&gt;=100,"&gt;&gt;100",E275/D275*100),"-")</f>
        <v>198.45854201446858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551.23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551.23</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1639.1</v>
      </c>
      <c r="E286" s="192">
        <v>31170.14</v>
      </c>
      <c r="F286" s="71">
        <f t="shared" si="39"/>
        <v>1901.6618876212558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202163.52</v>
      </c>
      <c r="E287" s="192">
        <v>232942.94</v>
      </c>
      <c r="F287" s="71">
        <f t="shared" si="39"/>
        <v>115.22501191114995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2697.27</v>
      </c>
      <c r="E288" s="192">
        <v>1018.59</v>
      </c>
      <c r="F288" s="71">
        <f t="shared" si="39"/>
        <v>37.763738891545898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13.27</v>
      </c>
      <c r="E290" s="192">
        <v>13.27</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111001.55</v>
      </c>
      <c r="E291" s="79">
        <f>SUM(E292:E295)</f>
        <v>307470.67000000004</v>
      </c>
      <c r="F291" s="71">
        <f t="shared" si="1"/>
        <v>276.99673563116914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106651.03</v>
      </c>
      <c r="E292" s="192">
        <v>270938.59000000003</v>
      </c>
      <c r="F292" s="71">
        <f t="shared" si="1"/>
        <v>254.04216911922936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4350.5200000000004</v>
      </c>
      <c r="E293" s="192">
        <v>36532.080000000002</v>
      </c>
      <c r="F293" s="71">
        <f t="shared" ref="F293:F295" si="40">IF(D293&gt;0,IF(E293/D293&gt;=100,"&gt;&gt;100",E293/D293*100),"-")</f>
        <v>839.7175510053969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4606494.3099999996</v>
      </c>
      <c r="E297" s="79">
        <f t="shared" si="42"/>
        <v>9928537.9800000004</v>
      </c>
      <c r="F297" s="71">
        <f t="shared" si="1"/>
        <v>215.53349058625022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4606494.3099999996</v>
      </c>
      <c r="E298" s="193">
        <v>9928537.9800000004</v>
      </c>
      <c r="F298" s="75">
        <f t="shared" si="1"/>
        <v>215.53349058625022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32917.43</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272430.84000000003</v>
      </c>
      <c r="E302" s="192">
        <v>217815.57</v>
      </c>
      <c r="F302" s="71">
        <f t="shared" si="43"/>
        <v>79.952611092048159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4568.04</v>
      </c>
      <c r="E303" s="192">
        <v>169174.17</v>
      </c>
      <c r="F303" s="71">
        <f t="shared" si="43"/>
        <v>3703.4301363385616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48843.49</v>
      </c>
      <c r="E305" s="192">
        <v>211579.13</v>
      </c>
      <c r="F305" s="71">
        <f t="shared" si="43"/>
        <v>433.17774794552975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102528.09</v>
      </c>
      <c r="E306" s="192">
        <v>100683.22</v>
      </c>
      <c r="F306" s="71">
        <f t="shared" si="43"/>
        <v>98.200619947177401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14634.3</v>
      </c>
      <c r="E308" s="192">
        <v>17057.18</v>
      </c>
      <c r="F308" s="71">
        <f t="shared" si="43"/>
        <v>116.55617282685201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6357.18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38244.82</v>
      </c>
      <c r="E336" s="192">
        <v>303814.78000000003</v>
      </c>
      <c r="F336" s="71">
        <f t="shared" si="43"/>
        <v>794.39458729312889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342543.38</v>
      </c>
      <c r="E337" s="192">
        <v>271038.01</v>
      </c>
      <c r="F337" s="71">
        <f t="shared" si="43"/>
        <v>79.125163650805348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11284.53</v>
      </c>
      <c r="E338" s="192">
        <v>10593.72</v>
      </c>
      <c r="F338" s="71">
        <f t="shared" si="43"/>
        <v>93.878256338544887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212674.91</v>
      </c>
      <c r="E339" s="192">
        <v>2254928.83</v>
      </c>
      <c r="F339" s="71">
        <f t="shared" si="43"/>
        <v>1060.2702641322383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881117.08</v>
      </c>
      <c r="E343" s="192">
        <v>4744011.6100000003</v>
      </c>
      <c r="F343" s="71">
        <f t="shared" si="43"/>
        <v>538.40876742509636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27548.89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22539.03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141657.56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72466.100000000006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4597515.7</v>
      </c>
      <c r="E391" s="288">
        <v>4670344.08</v>
      </c>
      <c r="F391" s="263">
        <f t="shared" si="44"/>
        <v>101.58408115930956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8978.61</v>
      </c>
      <c r="E392" s="288">
        <v>11596.65</v>
      </c>
      <c r="F392" s="263">
        <f t="shared" si="44"/>
        <v>129.15863368606054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5246597.25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41" sqref="E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865388.94</v>
      </c>
      <c r="E5" s="58">
        <f t="shared" si="0"/>
        <v>1151726.0899999999</v>
      </c>
      <c r="F5" s="59">
        <f t="shared" ref="F5:F141" si="1">IF(D5&gt;0,IF(E5/D5&gt;=100,"&gt;&gt;100",E5/D5*100),"-")</f>
        <v>133.08768309426279</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62775.94</v>
      </c>
      <c r="E6" s="60">
        <f t="shared" si="2"/>
        <v>129059.92</v>
      </c>
      <c r="F6" s="45">
        <f t="shared" si="1"/>
        <v>205.58819190919323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23139.119999999999</v>
      </c>
      <c r="E7" s="194">
        <v>65616.98</v>
      </c>
      <c r="F7" s="45">
        <f t="shared" si="1"/>
        <v>283.57595275879117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39636.82</v>
      </c>
      <c r="E8" s="194">
        <v>63442.94</v>
      </c>
      <c r="F8" s="45">
        <f t="shared" si="1"/>
        <v>160.06062040294859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741108.28</v>
      </c>
      <c r="E13" s="60">
        <f t="shared" si="4"/>
        <v>937128.48</v>
      </c>
      <c r="F13" s="45">
        <f t="shared" si="1"/>
        <v>126.4496032887394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390812.42</v>
      </c>
      <c r="E14" s="194">
        <v>541327.02</v>
      </c>
      <c r="F14" s="45">
        <f t="shared" si="1"/>
        <v>138.51325912313638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350295.86</v>
      </c>
      <c r="E16" s="194">
        <v>395801.46</v>
      </c>
      <c r="F16" s="45">
        <f t="shared" si="1"/>
        <v>112.99061884431066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61504.72</v>
      </c>
      <c r="E19" s="194">
        <v>85537.69</v>
      </c>
      <c r="F19" s="45">
        <f t="shared" si="1"/>
        <v>139.07500107308837</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74755.66</v>
      </c>
      <c r="E28" s="60">
        <f t="shared" si="6"/>
        <v>52945</v>
      </c>
      <c r="F28" s="45">
        <f t="shared" si="1"/>
        <v>70.824068705968216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74755.66</v>
      </c>
      <c r="E30" s="194">
        <v>52945</v>
      </c>
      <c r="F30" s="45">
        <f t="shared" si="1"/>
        <v>70.824068705968216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781884.54</v>
      </c>
      <c r="E35" s="60">
        <f t="shared" si="7"/>
        <v>734016.87</v>
      </c>
      <c r="F35" s="45">
        <f t="shared" si="1"/>
        <v>93.877910669521611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70387.299999999988</v>
      </c>
      <c r="E36" s="60">
        <f t="shared" si="8"/>
        <v>53882.35</v>
      </c>
      <c r="F36" s="45">
        <f t="shared" si="1"/>
        <v>76.551238646744522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46578.34</v>
      </c>
      <c r="E37" s="325">
        <v>53882.35</v>
      </c>
      <c r="F37" s="45">
        <f t="shared" si="1"/>
        <v>115.68112989857518</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23808.959999999999</v>
      </c>
      <c r="E38" s="194"/>
      <c r="F38" s="45">
        <f t="shared" si="1"/>
        <v>0</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44893.43</v>
      </c>
      <c r="E39" s="60">
        <f t="shared" si="9"/>
        <v>49076.15</v>
      </c>
      <c r="F39" s="45">
        <f t="shared" si="1"/>
        <v>109.31699805517199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43893.43</v>
      </c>
      <c r="E40" s="194">
        <v>48076.15</v>
      </c>
      <c r="F40" s="45">
        <f t="shared" si="1"/>
        <v>109.52926212419489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1000</v>
      </c>
      <c r="E42" s="194">
        <v>1000</v>
      </c>
      <c r="F42" s="45">
        <f t="shared" si="1"/>
        <v>100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411958.32</v>
      </c>
      <c r="E54" s="60">
        <f t="shared" si="12"/>
        <v>443156.04</v>
      </c>
      <c r="F54" s="45">
        <f t="shared" si="1"/>
        <v>107.57302826169403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411958.32</v>
      </c>
      <c r="E55" s="194">
        <v>443156.04</v>
      </c>
      <c r="F55" s="45">
        <f t="shared" si="1"/>
        <v>107.57302826169403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156394.64000000001</v>
      </c>
      <c r="E61" s="60">
        <f t="shared" si="13"/>
        <v>81320.5</v>
      </c>
      <c r="F61" s="45">
        <f t="shared" si="1"/>
        <v>51.99698659749464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82849.16</v>
      </c>
      <c r="E64" s="194">
        <v>81320.5</v>
      </c>
      <c r="F64" s="45">
        <f t="shared" si="1"/>
        <v>98.154887750219785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73545.48</v>
      </c>
      <c r="E65" s="194"/>
      <c r="F65" s="45">
        <f t="shared" si="1"/>
        <v>0</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98250.85</v>
      </c>
      <c r="E74" s="194">
        <v>106581.83</v>
      </c>
      <c r="F74" s="45">
        <f t="shared" si="1"/>
        <v>108.47929559896936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254188.47</v>
      </c>
      <c r="E75" s="60">
        <f t="shared" si="15"/>
        <v>70938.759999999995</v>
      </c>
      <c r="F75" s="45">
        <f t="shared" si="1"/>
        <v>27.907937759726074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254188.47</v>
      </c>
      <c r="E76" s="194">
        <v>70938.759999999995</v>
      </c>
      <c r="F76" s="45">
        <f t="shared" si="1"/>
        <v>27.907937759726074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995222.04</v>
      </c>
      <c r="E82" s="60">
        <f t="shared" si="16"/>
        <v>2999300.8499999996</v>
      </c>
      <c r="F82" s="45">
        <f t="shared" si="1"/>
        <v>301.37001889548179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4215.34</v>
      </c>
      <c r="E83" s="194">
        <v>73756.63</v>
      </c>
      <c r="F83" s="45">
        <f t="shared" si="1"/>
        <v>1749.7195955723619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94985.05</v>
      </c>
      <c r="E84" s="194">
        <v>1681621.6</v>
      </c>
      <c r="F84" s="45">
        <f t="shared" si="1"/>
        <v>1770.4066060922219</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30319.81</v>
      </c>
      <c r="E85" s="194">
        <v>1912</v>
      </c>
      <c r="F85" s="45">
        <f t="shared" si="1"/>
        <v>6.3061081187514034</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133235.74</v>
      </c>
      <c r="E86" s="194">
        <v>143740.60999999999</v>
      </c>
      <c r="F86" s="45">
        <f t="shared" si="1"/>
        <v>107.88442350378359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732466.1</v>
      </c>
      <c r="E88" s="194">
        <v>1098270.01</v>
      </c>
      <c r="F88" s="45">
        <f t="shared" si="1"/>
        <v>149.94141162300892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4000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4000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685722.43</v>
      </c>
      <c r="E107" s="60">
        <f t="shared" si="21"/>
        <v>566412.86</v>
      </c>
      <c r="F107" s="45">
        <f t="shared" si="1"/>
        <v>82.600894358960957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382172.45</v>
      </c>
      <c r="E108" s="194">
        <v>283651.7</v>
      </c>
      <c r="F108" s="45">
        <f t="shared" si="1"/>
        <v>74.220865475781935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22400</v>
      </c>
      <c r="E109" s="194">
        <v>30400</v>
      </c>
      <c r="F109" s="45">
        <f t="shared" si="1"/>
        <v>135.71428571428572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14046.69</v>
      </c>
      <c r="E110" s="194">
        <v>18000</v>
      </c>
      <c r="F110" s="45">
        <f t="shared" si="1"/>
        <v>128.14406810430071</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41500</v>
      </c>
      <c r="E111" s="194">
        <v>45000</v>
      </c>
      <c r="F111" s="45">
        <f t="shared" si="1"/>
        <v>108.43373493975903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225603.29</v>
      </c>
      <c r="E113" s="194">
        <v>189361.16</v>
      </c>
      <c r="F113" s="45">
        <f t="shared" si="1"/>
        <v>83.935460338366525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482036.38</v>
      </c>
      <c r="E114" s="60">
        <f t="shared" si="22"/>
        <v>429829.9</v>
      </c>
      <c r="F114" s="45">
        <f t="shared" si="1"/>
        <v>89.169597531207089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210712.77</v>
      </c>
      <c r="E115" s="60">
        <f t="shared" si="23"/>
        <v>231570.57</v>
      </c>
      <c r="F115" s="45">
        <f t="shared" si="1"/>
        <v>109.89868815259749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210712.77</v>
      </c>
      <c r="E117" s="194">
        <v>231570.57</v>
      </c>
      <c r="F117" s="45">
        <f t="shared" si="1"/>
        <v>109.89868815259749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27482.06</v>
      </c>
      <c r="E118" s="60">
        <f t="shared" si="24"/>
        <v>9761</v>
      </c>
      <c r="F118" s="45">
        <f t="shared" si="1"/>
        <v>35.517715920858919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27482.06</v>
      </c>
      <c r="E119" s="194">
        <v>9761</v>
      </c>
      <c r="F119" s="45">
        <f t="shared" si="1"/>
        <v>35.517715920858919</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210011.55</v>
      </c>
      <c r="E126" s="194">
        <v>146098.32999999999</v>
      </c>
      <c r="F126" s="45">
        <f t="shared" si="1"/>
        <v>69.566807158939596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33830</v>
      </c>
      <c r="E128" s="194">
        <v>42400</v>
      </c>
      <c r="F128" s="45">
        <f t="shared" si="1"/>
        <v>125.33254507833284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1610041.09</v>
      </c>
      <c r="E129" s="60">
        <f t="shared" si="26"/>
        <v>8531418.790000001</v>
      </c>
      <c r="F129" s="45">
        <f t="shared" si="1"/>
        <v>529.88826452870217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4400</v>
      </c>
      <c r="E130" s="60">
        <f t="shared" si="27"/>
        <v>7050</v>
      </c>
      <c r="F130" s="45">
        <f t="shared" si="1"/>
        <v>160.22727272727272</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4400</v>
      </c>
      <c r="E132" s="194">
        <v>7050</v>
      </c>
      <c r="F132" s="45">
        <f t="shared" si="1"/>
        <v>160.22727272727272</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1214744.32</v>
      </c>
      <c r="E133" s="194">
        <v>7864095.1500000004</v>
      </c>
      <c r="F133" s="45">
        <f t="shared" si="1"/>
        <v>647.38686327012419</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28234.48</v>
      </c>
      <c r="E135" s="194">
        <v>82148.66</v>
      </c>
      <c r="F135" s="45">
        <f t="shared" si="1"/>
        <v>290.95155993664486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281608.05</v>
      </c>
      <c r="E138" s="194">
        <v>466418.87</v>
      </c>
      <c r="F138" s="45">
        <f t="shared" si="1"/>
        <v>165.62696627457916</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81054.240000000005</v>
      </c>
      <c r="E140" s="194">
        <v>111706.11</v>
      </c>
      <c r="F140" s="45">
        <f t="shared" si="1"/>
        <v>137.81649177143601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5749239.5500000007</v>
      </c>
      <c r="E141" s="81">
        <f t="shared" si="28"/>
        <v>14540589.120000001</v>
      </c>
      <c r="F141" s="61">
        <f t="shared" si="1"/>
        <v>252.91325911093753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39" sqref="E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50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50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50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C94" sqref="C9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1485864.72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19563853.520000003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3943436.82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983294.44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1482153.55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46122.5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116959.06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384424.82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926977.55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3504.9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10539288.050000001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3900000.05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3900000.05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1181128.6000000001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13201119.709999999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3749372.23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974112.19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1421406.36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32106.98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116561.06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377385.54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631998.68999999994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195801.41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8497724.9399999995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37105.519999999997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37105.519999999997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916917.02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7848598.5300000031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364496.41999999993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303814.77999999997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70715.86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52292.77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12230.89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3517.82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2674.38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16017.92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15906.15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111.77</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398</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398</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2228.31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1250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100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157.84</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720.47</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213658.36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208558.36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5100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796.33</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796.33</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10593.72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330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10263.719999999999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50087.92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7484102.1100000003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271038.01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2254928.83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4744011.6100000003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214123.66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34792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Meheš</cp:lastModifiedBy>
  <cp:lastPrinted>2026-02-16T06:36:17Z</cp:lastPrinted>
  <dcterms:created xsi:type="dcterms:W3CDTF">2022-04-01T05:14:30Z</dcterms:created>
  <dcterms:modified xsi:type="dcterms:W3CDTF">2026-02-17T14:08:37Z</dcterms:modified>
</cp:coreProperties>
</file>